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2120" windowHeight="5130" tabRatio="881" activeTab="0"/>
  </bookViews>
  <sheets>
    <sheet name="Income Statement" sheetId="1" r:id="rId1"/>
    <sheet name="Balance Sheet" sheetId="2" r:id="rId2"/>
    <sheet name="Statement of changes in equity" sheetId="3" r:id="rId3"/>
    <sheet name="Cash flow statement" sheetId="4" r:id="rId4"/>
    <sheet name="Notes" sheetId="5" r:id="rId5"/>
  </sheets>
  <externalReferences>
    <externalReference r:id="rId8"/>
  </externalReferences>
  <definedNames>
    <definedName name="_xlnm.Print_Area" localSheetId="1">'Balance Sheet'!$A$1:$H$54</definedName>
    <definedName name="_xlnm.Print_Area" localSheetId="0">'Income Statement'!$A$1:$L$49</definedName>
    <definedName name="_xlnm.Print_Area" localSheetId="4">'Notes'!$A$1:$N$214</definedName>
    <definedName name="_xlnm.Print_Area" localSheetId="2">'Statement of changes in equity'!$A$1:$R$41</definedName>
    <definedName name="_xlnm.Print_Titles" localSheetId="3">'Cash flow statement'!$1:$10</definedName>
    <definedName name="_xlnm.Print_Titles" localSheetId="4">'Notes'!$1:$6</definedName>
    <definedName name="_xlnm.Print_Titles" localSheetId="2">'Statement of changes in equity'!$1:$10</definedName>
  </definedNames>
  <calcPr fullCalcOnLoad="1"/>
</workbook>
</file>

<file path=xl/sharedStrings.xml><?xml version="1.0" encoding="utf-8"?>
<sst xmlns="http://schemas.openxmlformats.org/spreadsheetml/2006/main" count="381" uniqueCount="256">
  <si>
    <t>TEX CYCLE TECHNOLOGY (M) BERHAD</t>
  </si>
  <si>
    <t>Company's No.: 642619-P</t>
  </si>
  <si>
    <t>(Incorporated in Malaysia)</t>
  </si>
  <si>
    <t>CONDENSED CONSOLIDATED INCOME STATEMENTS</t>
  </si>
  <si>
    <t>(The figures have not been audited)</t>
  </si>
  <si>
    <t>INDIVIDUAL QUARTER</t>
  </si>
  <si>
    <t>CUMULATIVE QUARTER</t>
  </si>
  <si>
    <t>CURRENT YEAR QUARTER</t>
  </si>
  <si>
    <t>PRECEDING YEAR CORRESPONDING QUARTER</t>
  </si>
  <si>
    <t>CURRENT YEAR TO DATE</t>
  </si>
  <si>
    <t>PRECEDING YEAR CORRESPONDING PERIOD</t>
  </si>
  <si>
    <t>31.12.2008</t>
  </si>
  <si>
    <t>RM'000</t>
  </si>
  <si>
    <t>Revenue</t>
  </si>
  <si>
    <t>Cost of sales</t>
  </si>
  <si>
    <t>Gross profit</t>
  </si>
  <si>
    <t>Other income</t>
  </si>
  <si>
    <t>Distribution and selling expenses</t>
  </si>
  <si>
    <t>Administrative expenses</t>
  </si>
  <si>
    <t>Other expenses</t>
  </si>
  <si>
    <t>Finance income</t>
  </si>
  <si>
    <t>Finance costs</t>
  </si>
  <si>
    <t>Profit before taxation</t>
  </si>
  <si>
    <t>Taxation</t>
  </si>
  <si>
    <t>Net profit for the period</t>
  </si>
  <si>
    <t>Attributable to:</t>
  </si>
  <si>
    <t xml:space="preserve">Equity holders </t>
  </si>
  <si>
    <t>Earnings per share (sen)</t>
  </si>
  <si>
    <t>(a)</t>
  </si>
  <si>
    <t>Basic</t>
  </si>
  <si>
    <t>@</t>
  </si>
  <si>
    <t>(b)</t>
  </si>
  <si>
    <t>Fully diluted</t>
  </si>
  <si>
    <t>N/A</t>
  </si>
  <si>
    <t>based on 170,793,000 ordinary shares of 10 sen each</t>
  </si>
  <si>
    <t>CONDENSED CONSOLIDATED BALANCE SHEET</t>
  </si>
  <si>
    <t>AS AT</t>
  </si>
  <si>
    <t>NON-CURRENT ASSETS</t>
  </si>
  <si>
    <t>Property, plant and equipment</t>
  </si>
  <si>
    <t>Investment property</t>
  </si>
  <si>
    <t>Prepaid lease payment on leasehold land</t>
  </si>
  <si>
    <t>Goodwill on consolidation</t>
  </si>
  <si>
    <t>CURRENT ASSETS</t>
  </si>
  <si>
    <t>Inventories</t>
  </si>
  <si>
    <t>Trade receivables</t>
  </si>
  <si>
    <t>Other receivables</t>
  </si>
  <si>
    <t>Tax recoverable</t>
  </si>
  <si>
    <t>Deposits, cash and bank balances</t>
  </si>
  <si>
    <t>CURRENT LIABILITIES</t>
  </si>
  <si>
    <t>Borrowings</t>
  </si>
  <si>
    <t>Trade payables</t>
  </si>
  <si>
    <t xml:space="preserve">Other payables </t>
  </si>
  <si>
    <t>Tax payables</t>
  </si>
  <si>
    <t>Dividend payable</t>
  </si>
  <si>
    <t xml:space="preserve"> </t>
  </si>
  <si>
    <t>NET CURRENT ASSETS</t>
  </si>
  <si>
    <t>REPRESENTED BY:</t>
  </si>
  <si>
    <t>Share capital</t>
  </si>
  <si>
    <t>Share premium</t>
  </si>
  <si>
    <t>Retained profits</t>
  </si>
  <si>
    <t>Shareholders' Equity</t>
  </si>
  <si>
    <t>Deferred tax liabilities</t>
  </si>
  <si>
    <t>Non-current liabilities</t>
  </si>
  <si>
    <t>Net assets per share (sen)</t>
  </si>
  <si>
    <t>CONDENSED CONSOLIDATED STATEMENT OF CHANGES IN EQUITY</t>
  </si>
  <si>
    <t>Note</t>
  </si>
  <si>
    <t>Share Capital</t>
  </si>
  <si>
    <t>Non-Distributable Share Premium</t>
  </si>
  <si>
    <t>Non-Distributable Reserve on Consolidation</t>
  </si>
  <si>
    <t>Retained Profits</t>
  </si>
  <si>
    <t>Total</t>
  </si>
  <si>
    <t>Effect of adopting FRS 117</t>
  </si>
  <si>
    <t>A1</t>
  </si>
  <si>
    <t>Appropriation:</t>
  </si>
  <si>
    <t>Final dividend payable for the financial</t>
  </si>
  <si>
    <t>At 1 January 2008</t>
  </si>
  <si>
    <t>-</t>
  </si>
  <si>
    <t>year ended 31 December 2007</t>
  </si>
  <si>
    <t>CONDENSED CONSOLIDATED CASH FLOW STATEMENT</t>
  </si>
  <si>
    <t>CASH FLOWS FROM OPERATING ACTIVITIES</t>
  </si>
  <si>
    <t>Adjustments for:</t>
  </si>
  <si>
    <t>Depreciation and amortisation of property, plant and equipment</t>
  </si>
  <si>
    <t xml:space="preserve"> -</t>
  </si>
  <si>
    <t>Provision for doubtful debts</t>
  </si>
  <si>
    <t>Provision for doubtful debts written back</t>
  </si>
  <si>
    <t>Bad debts written off</t>
  </si>
  <si>
    <t>Interest expense</t>
  </si>
  <si>
    <t>Interest income</t>
  </si>
  <si>
    <t>Operating profit before working capital changes</t>
  </si>
  <si>
    <t>Increase in inventories</t>
  </si>
  <si>
    <t>Cash generated from operations</t>
  </si>
  <si>
    <t>Interest paid</t>
  </si>
  <si>
    <t>Taxes paid</t>
  </si>
  <si>
    <t>Net cash generated from operating activities</t>
  </si>
  <si>
    <t>CASH FLOWS FROM INVESTING ACTIVITIES</t>
  </si>
  <si>
    <t>Interest received</t>
  </si>
  <si>
    <t>Proceeds from disposal of property, plant and equipment</t>
  </si>
  <si>
    <t>Investment in structured fund</t>
  </si>
  <si>
    <t>Purchase of leasehold land</t>
  </si>
  <si>
    <t>Purchase of property, plant and equipment</t>
  </si>
  <si>
    <t>Increase in short-term deposit pledged</t>
  </si>
  <si>
    <t>Net cash used in investing activities</t>
  </si>
  <si>
    <t>Repayment of hire purchase and lease financing</t>
  </si>
  <si>
    <t>Dividend paid</t>
  </si>
  <si>
    <t>CASH AND CASH EQUIVALENTS AT BEGINNING OF PERIOD</t>
  </si>
  <si>
    <r>
      <t>CASH AND CASH EQUIVALENTS AT END OF PERIOD</t>
    </r>
    <r>
      <rPr>
        <sz val="10"/>
        <rFont val="Arial Narrow"/>
        <family val="2"/>
      </rPr>
      <t xml:space="preserve"> (Note A15)</t>
    </r>
  </si>
  <si>
    <t>NOTES</t>
  </si>
  <si>
    <t>A</t>
  </si>
  <si>
    <t>EXPLANATORY NOTES PURSUANT TO FRS 134 INTERIM FINANCIAL REPORTING</t>
  </si>
  <si>
    <t>Basis of preparation</t>
  </si>
  <si>
    <t>A2</t>
  </si>
  <si>
    <t>Auditors' report of preceding annual financial statements</t>
  </si>
  <si>
    <t>A3</t>
  </si>
  <si>
    <t>Seasonal or cyclical factors</t>
  </si>
  <si>
    <t>The Group's operations were not subject to any seasonal or cyclical changes.</t>
  </si>
  <si>
    <t>A4</t>
  </si>
  <si>
    <t>Unusual items affecting assets, liabilities, equity, net income or cash flows</t>
  </si>
  <si>
    <t>There were no unusual items affecting assets, liabilities, equity, net income or cash flows of the Company during the quarter under review.</t>
  </si>
  <si>
    <t>A5</t>
  </si>
  <si>
    <t>Material changes in estimates</t>
  </si>
  <si>
    <t>There were no changes in estimates that have a material effect in the current financial quarter.</t>
  </si>
  <si>
    <t>A6</t>
  </si>
  <si>
    <t>Debt and equity securities</t>
  </si>
  <si>
    <t>There were no issuance, cancellation, repurchase, resale and repayment of debt and equity securities for the current financial quarter.</t>
  </si>
  <si>
    <t>A7</t>
  </si>
  <si>
    <t>A8</t>
  </si>
  <si>
    <t>Segment information</t>
  </si>
  <si>
    <t>Revenues by activities</t>
  </si>
  <si>
    <t>Recycling of waste</t>
  </si>
  <si>
    <t>Chemical products</t>
  </si>
  <si>
    <t>Less: Inter-company revenue</t>
  </si>
  <si>
    <t xml:space="preserve">There is no geographical segmental information as the Company operates principally in Malaysia. </t>
  </si>
  <si>
    <t>A9</t>
  </si>
  <si>
    <t>Valuation of property, plant and equipment</t>
  </si>
  <si>
    <t>A10</t>
  </si>
  <si>
    <t>Material events subsequent to the end of the quarter</t>
  </si>
  <si>
    <t>A11</t>
  </si>
  <si>
    <t>Changes in the composition of the Company</t>
  </si>
  <si>
    <t>A12</t>
  </si>
  <si>
    <t>Contingent liabilities</t>
  </si>
  <si>
    <t>There were no contingent liabilities as at the date of this report.</t>
  </si>
  <si>
    <t>A13</t>
  </si>
  <si>
    <t>Capital commitments</t>
  </si>
  <si>
    <t>A14</t>
  </si>
  <si>
    <t>Related party transactions</t>
  </si>
  <si>
    <t>As at the end of the current period under review, the Group has entered into/or completed the following related party transactions:</t>
  </si>
  <si>
    <t>Transactions with Metro Engravers Sdn Bhd,</t>
  </si>
  <si>
    <t xml:space="preserve">  a Company with a common director:</t>
  </si>
  <si>
    <t>- Rental income of recycled products</t>
  </si>
  <si>
    <t>#</t>
  </si>
  <si>
    <t>- Printing costs payables</t>
  </si>
  <si>
    <t>RM240</t>
  </si>
  <si>
    <t>All related party transactions had been entered into in the ordinary course of business based on normal commercial terms.</t>
  </si>
  <si>
    <t>A15</t>
  </si>
  <si>
    <t>Cash and cash equivalents</t>
  </si>
  <si>
    <t xml:space="preserve">Deposits with: </t>
  </si>
  <si>
    <t xml:space="preserve">  Licensed investment bank</t>
  </si>
  <si>
    <t xml:space="preserve">  Licensed bank</t>
  </si>
  <si>
    <t>Less: Non cash equivalents:</t>
  </si>
  <si>
    <t>B</t>
  </si>
  <si>
    <t>B1</t>
  </si>
  <si>
    <t>Review of performance</t>
  </si>
  <si>
    <t>B2</t>
  </si>
  <si>
    <t>Variation of results against preceding quarter</t>
  </si>
  <si>
    <t>B3</t>
  </si>
  <si>
    <t>Prospects</t>
  </si>
  <si>
    <t>According to the Mid-term Review of the Ninth Malaysian Plan (2006-2010), environmental and natural resource management will continue to focus on sustaining a clean and healthy living environment, while simultaneously fulfilling economic development needs. Implementation of the existing programmes will be further strengthened through enhanced multi-stakeholders approach to improve coordination between the planning and implementing agencies. At the same time, enforcement measures will be intensified to ensure compliance with environmental standards, particularly by the industries. Greater emphasis will also be placed on increasing the level of public awareness as the responsibility of protecting the environment rests with each and every citizen. The development planning process will incorporate environmental issues in a holistic and integrated manner. In this regard, wider usage of environmental planning tools such as the Strategic Environmental Assessment and Sustainability Assessment will be encouraged. This is crucial as sustainable management of natural resources and biodiversity will enable optimal resource utilisation and ensure long-term sustainability.</t>
  </si>
  <si>
    <t>B4</t>
  </si>
  <si>
    <t>Profit forecast and profit guarantee</t>
  </si>
  <si>
    <t xml:space="preserve">Not applicable as no profit forecast was published by the Group. </t>
  </si>
  <si>
    <t>B5</t>
  </si>
  <si>
    <t>Income tax</t>
  </si>
  <si>
    <t xml:space="preserve">  Estimated tax payable for current period</t>
  </si>
  <si>
    <t xml:space="preserve">  Over provision in prior year</t>
  </si>
  <si>
    <t>Deferred tax</t>
  </si>
  <si>
    <t xml:space="preserve">  Estimated deferred tax for current period</t>
  </si>
  <si>
    <t>B6</t>
  </si>
  <si>
    <t>Sales of unquoted investments and/or properties</t>
  </si>
  <si>
    <t xml:space="preserve">There were no disposal of investments and/or properties during the quarter under review. </t>
  </si>
  <si>
    <t>B7</t>
  </si>
  <si>
    <t>Quoted securities</t>
  </si>
  <si>
    <t>There were no acquisitions or disposals of quoted securities for the financial quarter under review.</t>
  </si>
  <si>
    <t>B8</t>
  </si>
  <si>
    <t>Status of corporate proposals</t>
  </si>
  <si>
    <t>B9</t>
  </si>
  <si>
    <t>Borrowings and debt securities</t>
  </si>
  <si>
    <t>Short term borrowings:</t>
  </si>
  <si>
    <t>Unsecured - Hire purchase and finance lease payables</t>
  </si>
  <si>
    <t>Long term borrowings:</t>
  </si>
  <si>
    <t>B10</t>
  </si>
  <si>
    <t>Off balance sheet financial instruments</t>
  </si>
  <si>
    <t xml:space="preserve">The Group does not have any off balance sheet financial instruments as at the date of this report. </t>
  </si>
  <si>
    <t>B11</t>
  </si>
  <si>
    <t>Material litigations</t>
  </si>
  <si>
    <t xml:space="preserve">There are no material litigations pending at the date of this report. </t>
  </si>
  <si>
    <t>B12</t>
  </si>
  <si>
    <t>Dividends</t>
  </si>
  <si>
    <t>B13</t>
  </si>
  <si>
    <t>Earnings per share</t>
  </si>
  <si>
    <t xml:space="preserve">Basic earnings per share is calculated by dividing the net profit for the period by the weighted average number of ordinary shares in issue during the period. </t>
  </si>
  <si>
    <t>Net profit for the period (RM'000)</t>
  </si>
  <si>
    <t xml:space="preserve">Weighted average number of ordinary </t>
  </si>
  <si>
    <t xml:space="preserve">  shares in issue ('000)</t>
  </si>
  <si>
    <t>Basic earnings per share (sen)</t>
  </si>
  <si>
    <t>By Order of the Board</t>
  </si>
  <si>
    <t>Periasamy A/L Sinakalai</t>
  </si>
  <si>
    <t>Managing Director</t>
  </si>
  <si>
    <t>Selangor Darul Ehsan</t>
  </si>
  <si>
    <t>Date:</t>
  </si>
  <si>
    <t>Gain on disposal of property, plant and equipment</t>
  </si>
  <si>
    <t>Investment in structured funds</t>
  </si>
  <si>
    <t>Fixed deposits pledged</t>
  </si>
  <si>
    <t>The Condensed Consolidated Income Statements should be read in conjunction with the audited financial statements for the year ended 31 December 2008 and the accompanying explanatory notes attached to the interim financial statements.</t>
  </si>
  <si>
    <t>At 1 January 2009</t>
  </si>
  <si>
    <t>The Condensed Consolidated Balance Sheet should be read in conjunction with the audited financial statements for the year ended 31 December 2008 and the accompanying explanatory notes attached to the interim financial statements.</t>
  </si>
  <si>
    <t>The Condensed Consolidated Cash Flow Statement should be read in conjunction with the audited financial statements for the year ended 31 December 2008 and the accompanying explanatory notes attached to the interim financial statements.</t>
  </si>
  <si>
    <t>The interim financial report should be read in conjunction with the audited financial statements for the year ended 31 December 2008.</t>
  </si>
  <si>
    <t>The accounting policies and methods of computation adopted by the Company and its subsidiaries ("Group") in this interim financial statements are consistent with those adopted for the annual audited financial statements for the year ended 31 December 2008.</t>
  </si>
  <si>
    <t xml:space="preserve">The auditors' report on the financial statements for the year ended 31 December 2008 was not qualified. </t>
  </si>
  <si>
    <t xml:space="preserve">Property, plant and equipment of the Group are stated at cost less accumulated depreciation and impairment losses. No valuation of property, plant and equipment was undertaken during the current quarter under review. </t>
  </si>
  <si>
    <t>There were no capital commitments as at the date of this report.</t>
  </si>
  <si>
    <t>As for the Group's chemical products business, the Directors of Tex Cycle expect continuous demand for chemical products from its customers. Therefore, the Directors of Tex Cycle expect the Group to continue achieving satisfactory performance for the financial year ending 31 December 2009.</t>
  </si>
  <si>
    <t>According to Economic Report 2008/2009, rising environment concerns, together with growing demand for energy, are anticipated to result in more investment in environment-related industries and services such as reverse logistics (collection of waste products), recycling and water treatment facilities, new environment-friendly products and processes, as well as alternative energy sources.</t>
  </si>
  <si>
    <t>No dividends have been declared in respect of the financial period under review.</t>
  </si>
  <si>
    <t>Unrealised gain on foreign exchange currency</t>
  </si>
  <si>
    <t>The Condensed Consolidated Statement of Changes in Equity should be read in conjunction with the audited financial statements for the year ended 31 December 2008 and the accompanying explanatory notes attached to the interim financial statements.</t>
  </si>
  <si>
    <t>Chemical trading</t>
  </si>
  <si>
    <t xml:space="preserve">For the financial year ending 31 December 2009, the Group expects to penetrate further into the electrical, chemical, aviation, oil and gas industries and furniture manufacturing industries for its recycling business. </t>
  </si>
  <si>
    <t>There were no corporate proposals pending completion as at the date of this report.</t>
  </si>
  <si>
    <t>year ended 31 December 2008</t>
  </si>
  <si>
    <t>Other reserve</t>
  </si>
  <si>
    <t>Proceeds from government grant</t>
  </si>
  <si>
    <t>Increase in receivables</t>
  </si>
  <si>
    <t>Increase in payables</t>
  </si>
  <si>
    <t>CASH FLOW FROM FINANCING ACTIVITIES</t>
  </si>
  <si>
    <t>Gain on revaluation of investment property</t>
  </si>
  <si>
    <t>Net cash from/(used in) financing activities</t>
  </si>
  <si>
    <t>The interim financial report has been prepared in accordance with FRS 134: "Interim Financial Reporting" issued by the Malaysian Accounting Standards Board and paragraph 9.22 of the Listing Requirements of Bursa Malaysia Securities Berhad for the ACE Market.</t>
  </si>
  <si>
    <t>EXPLANATORY NOTES PURSUANT TO APPENDIX 9B OF THE LISTING REQUIREMENTS OF BURSA MALAYSIA SECURITIES BERHAD FOR THE ACE MARKET</t>
  </si>
  <si>
    <t>Quarterly Report on Results for the 3rd Quarter Ended 30 September 2009</t>
  </si>
  <si>
    <t>30.09.2009</t>
  </si>
  <si>
    <t>30.09.2008</t>
  </si>
  <si>
    <t>Other Reserve (Government Grant)</t>
  </si>
  <si>
    <t>Government grant received</t>
  </si>
  <si>
    <t>Amortisation of government grant</t>
  </si>
  <si>
    <t>The final dividend of 5%, comprising 0.3% less 25% tax, amounting to RM38,428 and single tier exempt dividend of 4.7% amounting to RM802,727 (0.49sen net per ordinary share) in respect of the financial year ended 31 December 2008 was paid on 24 July 2009.</t>
  </si>
  <si>
    <t>There were no material events subsequent to the current financial quarter ended 30 September 2009 up to the date of this report which is likely to substantially affect the results of the operations of the Company.</t>
  </si>
  <si>
    <t>There were no changes in the composition of the Company for the current financial quarter.</t>
  </si>
  <si>
    <t>The effective tax rate for the current year quarter is lower than the statutory tax rate due to certain income which are not taxable.</t>
  </si>
  <si>
    <t>17 November 2009</t>
  </si>
  <si>
    <t>At 30 September 2008</t>
  </si>
  <si>
    <t>At 30 September 2009</t>
  </si>
  <si>
    <t>NET INCREASE/(DECREASE) IN CASH AND CASH EQUIVALENTS</t>
  </si>
  <si>
    <t>For the quarter ended 30 September 2009 (3rd Quarter), Tex Cycle and its subsidiaries ("Tex Cycle Group" or "Group") generated revenue of RM4.12 million and profit before taxation ("PBT") of RM2.06 million, representing an increase of 4.65% in revenue and an increase of 12.67% in PBT as compared to the corresponding quarter of the preceding year ended 30 September 2008. The increase in revenue for the quarter under review was mainly attributable to higher demand from Group's recycling activities. The Group's recycling business has four new waste categories added into the Group's business which allowed the Group to treat more scheduled waste for the quarter. The increase in PBT of 12.67% compared to the increase in revenue of 4.65% was mainly due to reduction in scheduled waste treatment cost due to improved treatment process.</t>
  </si>
  <si>
    <t>Cash in hand and at banks</t>
  </si>
  <si>
    <t>The Group’s revenue of RM4.12 million for the quarter ended 30 September 2009 represents a decrease of 61.99% as compared to that of the preceding quarter ended 30 June 2009. The decrease was mainly due to lower demand from Group's chemical trading business as compared to the preceding quarter ended 30 June 2009. The Group's PBT for the quarter represents an increase of approximately 7%, from RM1.93 million to RM2.06 million as compared to that of the preceding quarter. The increase in PBT of 7% is mainly due to reduction in scheduled waste treatment cost due to improved treatment process.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</si>
</sst>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 #,##0_);_(* \(#,##0\);_(* &quot;-&quot;_);_(@_)"/>
    <numFmt numFmtId="165" formatCode="_(* #,##0.00_);_(* \(#,##0.00\);_(* &quot;-&quot;??_);_(@_)"/>
    <numFmt numFmtId="166" formatCode="_(* #,##0_);_(* \(#,##0\);_(* &quot;-&quot;??_);_(@_)"/>
    <numFmt numFmtId="167" formatCode="_(* #,##0.0_);_(* \(#,##0.0\);_(* &quot;-&quot;_);_(@_)"/>
  </numFmts>
  <fonts count="30">
    <font>
      <sz val="11"/>
      <color indexed="8"/>
      <name val="Calibri"/>
      <family val="2"/>
    </font>
    <font>
      <b/>
      <sz val="18"/>
      <name val="Arial Narrow"/>
      <family val="2"/>
    </font>
    <font>
      <sz val="10"/>
      <name val="Arial Narrow"/>
      <family val="2"/>
    </font>
    <font>
      <sz val="8"/>
      <name val="Arial Narrow"/>
      <family val="2"/>
    </font>
    <font>
      <b/>
      <sz val="12"/>
      <name val="Arial Narrow"/>
      <family val="2"/>
    </font>
    <font>
      <b/>
      <sz val="10"/>
      <name val="Arial Narrow"/>
      <family val="2"/>
    </font>
    <font>
      <vertAlign val="superscript"/>
      <sz val="10"/>
      <name val="Arial Narrow"/>
      <family val="2"/>
    </font>
    <font>
      <i/>
      <vertAlign val="superscript"/>
      <sz val="10"/>
      <name val="Arial Narrow"/>
      <family val="2"/>
    </font>
    <font>
      <i/>
      <sz val="10"/>
      <name val="Arial Narrow"/>
      <family val="2"/>
    </font>
    <font>
      <b/>
      <sz val="11"/>
      <name val="Arial Narrow"/>
      <family val="2"/>
    </font>
    <font>
      <u val="single"/>
      <sz val="10"/>
      <name val="Arial Narrow"/>
      <family val="2"/>
    </font>
    <font>
      <sz val="9"/>
      <name val="Arial Narrow"/>
      <family val="2"/>
    </font>
    <font>
      <vertAlign val="superscript"/>
      <sz val="11"/>
      <name val="Arial Narrow"/>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bottom style="medium"/>
    </border>
    <border>
      <left/>
      <right/>
      <top style="thin"/>
      <bottom style="thin"/>
    </border>
    <border>
      <left/>
      <right/>
      <top style="thin"/>
      <bottom style="medium"/>
    </border>
    <border>
      <left/>
      <right/>
      <top style="thin"/>
      <bottom/>
    </border>
    <border>
      <left/>
      <right/>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cellStyleXfs>
  <cellXfs count="168">
    <xf numFmtId="0" fontId="0" fillId="0" borderId="0" xfId="0" applyAlignment="1">
      <alignment/>
    </xf>
    <xf numFmtId="0" fontId="2" fillId="0" borderId="0" xfId="0" applyFont="1" applyAlignment="1">
      <alignment/>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right" vertical="top" wrapText="1"/>
    </xf>
    <xf numFmtId="14" fontId="5" fillId="0" borderId="0" xfId="0" applyNumberFormat="1" applyFont="1" applyBorder="1" applyAlignment="1" quotePrefix="1">
      <alignment horizontal="right" vertical="center"/>
    </xf>
    <xf numFmtId="0" fontId="5" fillId="0" borderId="0" xfId="0" applyFont="1" applyBorder="1" applyAlignment="1">
      <alignment horizontal="right" vertical="center"/>
    </xf>
    <xf numFmtId="0" fontId="2" fillId="0" borderId="0" xfId="0" applyFont="1" applyAlignment="1">
      <alignment horizontal="right"/>
    </xf>
    <xf numFmtId="166" fontId="2" fillId="0" borderId="0" xfId="42" applyNumberFormat="1" applyFont="1" applyAlignment="1">
      <alignment/>
    </xf>
    <xf numFmtId="166" fontId="2" fillId="0" borderId="0" xfId="42" applyNumberFormat="1" applyFont="1" applyAlignment="1">
      <alignment horizontal="right"/>
    </xf>
    <xf numFmtId="166" fontId="2" fillId="0" borderId="10" xfId="42" applyNumberFormat="1" applyFont="1" applyBorder="1" applyAlignment="1">
      <alignment/>
    </xf>
    <xf numFmtId="166" fontId="2" fillId="0" borderId="10" xfId="42" applyNumberFormat="1" applyFont="1" applyBorder="1" applyAlignment="1">
      <alignment horizontal="right"/>
    </xf>
    <xf numFmtId="0" fontId="5" fillId="0" borderId="0" xfId="0" applyFont="1" applyAlignment="1">
      <alignment/>
    </xf>
    <xf numFmtId="166" fontId="2" fillId="0" borderId="0" xfId="42" applyNumberFormat="1" applyFont="1" applyBorder="1" applyAlignment="1">
      <alignment horizontal="right"/>
    </xf>
    <xf numFmtId="166" fontId="2" fillId="0" borderId="0" xfId="42" applyNumberFormat="1" applyFont="1" applyFill="1" applyAlignment="1">
      <alignment/>
    </xf>
    <xf numFmtId="0" fontId="2" fillId="0" borderId="0" xfId="0" applyFont="1" applyBorder="1" applyAlignment="1">
      <alignment/>
    </xf>
    <xf numFmtId="166" fontId="2" fillId="0" borderId="11" xfId="42" applyNumberFormat="1" applyFont="1" applyBorder="1" applyAlignment="1">
      <alignment/>
    </xf>
    <xf numFmtId="166" fontId="2" fillId="0" borderId="11" xfId="0" applyNumberFormat="1" applyFont="1" applyBorder="1" applyAlignment="1">
      <alignment/>
    </xf>
    <xf numFmtId="0" fontId="5" fillId="0" borderId="0" xfId="0" applyFont="1" applyFill="1" applyAlignment="1">
      <alignment/>
    </xf>
    <xf numFmtId="0" fontId="2" fillId="0" borderId="0" xfId="0" applyFont="1" applyFill="1" applyAlignment="1">
      <alignment/>
    </xf>
    <xf numFmtId="0" fontId="2" fillId="0" borderId="0" xfId="0" applyFont="1" applyFill="1" applyAlignment="1">
      <alignment horizontal="right"/>
    </xf>
    <xf numFmtId="0" fontId="2" fillId="0" borderId="0" xfId="0" applyFont="1" applyFill="1" applyBorder="1" applyAlignment="1">
      <alignment/>
    </xf>
    <xf numFmtId="165" fontId="2" fillId="0" borderId="0" xfId="42" applyFont="1" applyFill="1" applyAlignment="1">
      <alignment/>
    </xf>
    <xf numFmtId="166" fontId="2" fillId="0" borderId="11" xfId="42" applyNumberFormat="1" applyFont="1" applyFill="1" applyBorder="1" applyAlignment="1">
      <alignment horizontal="right"/>
    </xf>
    <xf numFmtId="165" fontId="7" fillId="0" borderId="0" xfId="0" applyNumberFormat="1" applyFont="1" applyFill="1" applyBorder="1" applyAlignment="1">
      <alignment horizontal="left" vertical="top"/>
    </xf>
    <xf numFmtId="0" fontId="8" fillId="0" borderId="0" xfId="0" applyFont="1" applyFill="1" applyAlignment="1">
      <alignment/>
    </xf>
    <xf numFmtId="0" fontId="2" fillId="0" borderId="0" xfId="57" applyFont="1" applyAlignment="1">
      <alignment horizontal="center" vertical="top"/>
      <protection/>
    </xf>
    <xf numFmtId="0" fontId="2" fillId="0" borderId="0" xfId="0" applyFont="1" applyFill="1" applyBorder="1" applyAlignment="1">
      <alignment horizontal="left" vertical="center" wrapText="1"/>
    </xf>
    <xf numFmtId="0" fontId="5" fillId="0" borderId="0" xfId="0" applyFont="1" applyBorder="1" applyAlignment="1">
      <alignment horizontal="right" vertical="center" wrapText="1"/>
    </xf>
    <xf numFmtId="0" fontId="5" fillId="0" borderId="0" xfId="0" applyFont="1" applyBorder="1" applyAlignment="1">
      <alignment vertical="center"/>
    </xf>
    <xf numFmtId="0" fontId="8" fillId="0" borderId="0" xfId="0" applyFont="1" applyBorder="1" applyAlignment="1">
      <alignment vertical="center"/>
    </xf>
    <xf numFmtId="164" fontId="2" fillId="0" borderId="0" xfId="0" applyNumberFormat="1" applyFont="1" applyBorder="1" applyAlignment="1">
      <alignment horizontal="center" vertical="center"/>
    </xf>
    <xf numFmtId="167" fontId="2" fillId="0" borderId="0" xfId="0" applyNumberFormat="1" applyFont="1" applyBorder="1" applyAlignment="1">
      <alignment horizontal="center" vertical="center"/>
    </xf>
    <xf numFmtId="164" fontId="2" fillId="0" borderId="12" xfId="0" applyNumberFormat="1" applyFont="1" applyBorder="1" applyAlignment="1">
      <alignment horizontal="center" vertical="center"/>
    </xf>
    <xf numFmtId="165" fontId="8" fillId="0" borderId="0" xfId="42" applyFont="1" applyBorder="1" applyAlignment="1">
      <alignment vertical="center"/>
    </xf>
    <xf numFmtId="164" fontId="2" fillId="0" borderId="13" xfId="0" applyNumberFormat="1" applyFont="1" applyBorder="1" applyAlignment="1">
      <alignment horizontal="center" vertical="center"/>
    </xf>
    <xf numFmtId="164" fontId="2" fillId="0" borderId="11" xfId="0" applyNumberFormat="1" applyFont="1" applyBorder="1" applyAlignment="1">
      <alignment horizontal="center" vertical="center"/>
    </xf>
    <xf numFmtId="165" fontId="2" fillId="0" borderId="11" xfId="0" applyNumberFormat="1" applyFont="1" applyFill="1" applyBorder="1" applyAlignment="1">
      <alignment horizontal="center" vertical="center"/>
    </xf>
    <xf numFmtId="165" fontId="6" fillId="0" borderId="0" xfId="0" applyNumberFormat="1" applyFont="1" applyBorder="1" applyAlignment="1">
      <alignment horizontal="right" vertical="top"/>
    </xf>
    <xf numFmtId="165" fontId="2" fillId="0" borderId="0" xfId="0" applyNumberFormat="1" applyFont="1" applyBorder="1" applyAlignment="1">
      <alignment horizontal="center" vertical="center"/>
    </xf>
    <xf numFmtId="165" fontId="7" fillId="0" borderId="0" xfId="0" applyNumberFormat="1" applyFont="1" applyBorder="1" applyAlignment="1">
      <alignment horizontal="left" vertical="top"/>
    </xf>
    <xf numFmtId="0" fontId="8" fillId="0" borderId="0" xfId="0" applyFont="1" applyBorder="1" applyAlignment="1">
      <alignment horizontal="justify" vertical="justify"/>
    </xf>
    <xf numFmtId="0" fontId="2" fillId="0" borderId="0" xfId="0" applyFont="1" applyFill="1" applyAlignment="1">
      <alignment horizontal="left" vertical="top" wrapText="1"/>
    </xf>
    <xf numFmtId="0" fontId="5" fillId="0" borderId="0" xfId="0" applyFont="1" applyBorder="1" applyAlignment="1">
      <alignment horizontal="center" vertical="center" wrapText="1"/>
    </xf>
    <xf numFmtId="0" fontId="5" fillId="0" borderId="0" xfId="56" applyFont="1" applyBorder="1" applyAlignment="1">
      <alignment horizontal="right" vertical="center" wrapText="1"/>
      <protection/>
    </xf>
    <xf numFmtId="0" fontId="5" fillId="0" borderId="0" xfId="0" applyFont="1" applyFill="1" applyBorder="1" applyAlignment="1">
      <alignment horizontal="right" vertical="center" wrapText="1"/>
    </xf>
    <xf numFmtId="0" fontId="5" fillId="0" borderId="0" xfId="0" applyFont="1" applyFill="1" applyBorder="1" applyAlignment="1">
      <alignment horizontal="center" vertical="center"/>
    </xf>
    <xf numFmtId="0" fontId="5" fillId="0" borderId="0" xfId="0" applyFont="1" applyAlignment="1">
      <alignment horizontal="center"/>
    </xf>
    <xf numFmtId="166" fontId="2" fillId="0" borderId="0" xfId="42" applyNumberFormat="1" applyFont="1" applyFill="1" applyAlignment="1">
      <alignment horizontal="right"/>
    </xf>
    <xf numFmtId="166" fontId="2" fillId="0" borderId="0" xfId="42" applyNumberFormat="1" applyFont="1" applyBorder="1" applyAlignment="1">
      <alignment/>
    </xf>
    <xf numFmtId="0" fontId="2" fillId="0" borderId="0" xfId="0" applyFont="1" applyAlignment="1" quotePrefix="1">
      <alignment/>
    </xf>
    <xf numFmtId="0" fontId="2" fillId="0" borderId="0" xfId="0" applyFont="1" applyBorder="1" applyAlignment="1" quotePrefix="1">
      <alignment/>
    </xf>
    <xf numFmtId="166" fontId="2" fillId="0" borderId="14" xfId="42" applyNumberFormat="1" applyFont="1" applyFill="1" applyBorder="1" applyAlignment="1">
      <alignment/>
    </xf>
    <xf numFmtId="166" fontId="2" fillId="0" borderId="0" xfId="42" applyNumberFormat="1" applyFont="1" applyAlignment="1">
      <alignment/>
    </xf>
    <xf numFmtId="166" fontId="2" fillId="0" borderId="0" xfId="42" applyNumberFormat="1" applyFont="1" applyFill="1" applyBorder="1" applyAlignment="1">
      <alignment/>
    </xf>
    <xf numFmtId="166" fontId="2" fillId="0" borderId="0" xfId="42" applyNumberFormat="1" applyFont="1" applyFill="1" applyBorder="1" applyAlignment="1">
      <alignment horizontal="right"/>
    </xf>
    <xf numFmtId="166" fontId="2" fillId="0" borderId="14" xfId="42" applyNumberFormat="1" applyFont="1" applyBorder="1" applyAlignment="1">
      <alignment/>
    </xf>
    <xf numFmtId="0" fontId="5" fillId="0" borderId="0" xfId="0" applyFont="1" applyBorder="1" applyAlignment="1">
      <alignment horizontal="left" vertical="center"/>
    </xf>
    <xf numFmtId="0" fontId="2" fillId="0" borderId="0" xfId="0" applyFont="1" applyBorder="1" applyAlignment="1">
      <alignment horizontal="left" vertical="center"/>
    </xf>
    <xf numFmtId="166" fontId="2" fillId="0" borderId="0" xfId="42" applyNumberFormat="1" applyFont="1" applyBorder="1" applyAlignment="1">
      <alignment horizontal="center" vertical="center"/>
    </xf>
    <xf numFmtId="166" fontId="2" fillId="0" borderId="0" xfId="42" applyNumberFormat="1" applyFont="1" applyBorder="1" applyAlignment="1">
      <alignment horizontal="righ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166" fontId="2" fillId="0" borderId="0" xfId="42" applyNumberFormat="1" applyFont="1" applyFill="1" applyBorder="1" applyAlignment="1">
      <alignment horizontal="center" vertical="center"/>
    </xf>
    <xf numFmtId="166" fontId="2" fillId="0" borderId="0" xfId="42" applyNumberFormat="1" applyFont="1" applyFill="1" applyBorder="1" applyAlignment="1">
      <alignment horizontal="right" vertical="center"/>
    </xf>
    <xf numFmtId="166" fontId="2" fillId="0" borderId="10" xfId="42" applyNumberFormat="1" applyFont="1" applyBorder="1" applyAlignment="1">
      <alignment horizontal="right" vertical="center"/>
    </xf>
    <xf numFmtId="166" fontId="2" fillId="0" borderId="14" xfId="42" applyNumberFormat="1" applyFont="1" applyBorder="1" applyAlignment="1">
      <alignment horizontal="center" vertical="center"/>
    </xf>
    <xf numFmtId="166" fontId="2" fillId="0" borderId="12" xfId="42" applyNumberFormat="1" applyFont="1" applyBorder="1" applyAlignment="1">
      <alignment horizontal="center" vertical="center"/>
    </xf>
    <xf numFmtId="166" fontId="2" fillId="0" borderId="0" xfId="0" applyNumberFormat="1" applyFont="1" applyBorder="1" applyAlignment="1">
      <alignment horizontal="center" vertical="center"/>
    </xf>
    <xf numFmtId="166" fontId="5" fillId="0" borderId="0" xfId="42" applyNumberFormat="1" applyFont="1" applyBorder="1" applyAlignment="1">
      <alignment horizontal="right" vertical="center"/>
    </xf>
    <xf numFmtId="166" fontId="2" fillId="0" borderId="13" xfId="0" applyNumberFormat="1"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justify" vertical="top"/>
    </xf>
    <xf numFmtId="0" fontId="5" fillId="0" borderId="0" xfId="0" applyFont="1" applyFill="1" applyAlignment="1">
      <alignment horizontal="right"/>
    </xf>
    <xf numFmtId="0" fontId="10" fillId="0" borderId="0" xfId="0" applyFont="1" applyFill="1" applyAlignment="1">
      <alignment wrapText="1"/>
    </xf>
    <xf numFmtId="0" fontId="2" fillId="0" borderId="0" xfId="0" applyFont="1" applyFill="1" applyAlignment="1">
      <alignment wrapText="1"/>
    </xf>
    <xf numFmtId="0" fontId="2" fillId="0" borderId="0" xfId="0" applyFont="1" applyFill="1" applyAlignment="1">
      <alignment horizontal="left"/>
    </xf>
    <xf numFmtId="0" fontId="2" fillId="0" borderId="0" xfId="0" applyFont="1" applyFill="1" applyAlignment="1">
      <alignment horizontal="right" wrapText="1"/>
    </xf>
    <xf numFmtId="0" fontId="2" fillId="0" borderId="0" xfId="0" applyFont="1" applyFill="1" applyAlignment="1">
      <alignment wrapText="1"/>
    </xf>
    <xf numFmtId="0" fontId="2" fillId="0" borderId="0" xfId="0" applyFont="1" applyAlignment="1">
      <alignment/>
    </xf>
    <xf numFmtId="0" fontId="5" fillId="0" borderId="0" xfId="0" applyFont="1" applyFill="1" applyAlignment="1">
      <alignment horizontal="center"/>
    </xf>
    <xf numFmtId="0" fontId="2" fillId="0" borderId="0" xfId="0" applyFont="1" applyFill="1" applyAlignment="1">
      <alignment horizontal="center"/>
    </xf>
    <xf numFmtId="0" fontId="5" fillId="0" borderId="0" xfId="0" applyFont="1" applyAlignment="1">
      <alignment horizontal="right"/>
    </xf>
    <xf numFmtId="0" fontId="2" fillId="0" borderId="0" xfId="0" applyFont="1" applyFill="1" applyAlignment="1" quotePrefix="1">
      <alignment/>
    </xf>
    <xf numFmtId="166" fontId="2" fillId="0" borderId="0" xfId="42" applyNumberFormat="1" applyFont="1" applyFill="1" applyAlignment="1">
      <alignment horizontal="center"/>
    </xf>
    <xf numFmtId="0" fontId="2" fillId="0" borderId="0" xfId="0" applyFont="1" applyFill="1" applyAlignment="1">
      <alignment horizontal="justify"/>
    </xf>
    <xf numFmtId="0" fontId="2" fillId="0" borderId="0" xfId="0" applyFont="1" applyFill="1" applyAlignment="1" applyProtection="1">
      <alignment horizontal="center"/>
      <protection locked="0"/>
    </xf>
    <xf numFmtId="0" fontId="2" fillId="0" borderId="0" xfId="55" applyFont="1" applyFill="1" applyBorder="1" applyAlignment="1">
      <alignment vertical="center"/>
      <protection/>
    </xf>
    <xf numFmtId="0" fontId="2" fillId="0" borderId="0" xfId="0" applyFont="1" applyFill="1" applyAlignment="1">
      <alignment horizontal="justify" vertical="top"/>
    </xf>
    <xf numFmtId="0" fontId="2" fillId="0" borderId="0" xfId="0" applyFont="1" applyFill="1" applyAlignment="1">
      <alignment horizontal="justify" vertical="justify" wrapText="1"/>
    </xf>
    <xf numFmtId="0" fontId="2" fillId="0" borderId="0" xfId="0" applyFont="1" applyAlignment="1">
      <alignment/>
    </xf>
    <xf numFmtId="166" fontId="2" fillId="0" borderId="13" xfId="42" applyNumberFormat="1" applyFont="1" applyBorder="1" applyAlignment="1">
      <alignment horizontal="justify" vertical="top"/>
    </xf>
    <xf numFmtId="0" fontId="2" fillId="0" borderId="0" xfId="0" applyFont="1" applyFill="1" applyAlignment="1">
      <alignment vertical="top"/>
    </xf>
    <xf numFmtId="0" fontId="2" fillId="0" borderId="0" xfId="0" applyFont="1" applyFill="1" applyAlignment="1">
      <alignment horizontal="left" vertical="top"/>
    </xf>
    <xf numFmtId="0" fontId="2" fillId="0" borderId="0" xfId="0" applyFont="1" applyFill="1" applyAlignment="1">
      <alignment/>
    </xf>
    <xf numFmtId="166" fontId="2" fillId="0" borderId="0" xfId="42" applyNumberFormat="1" applyFont="1" applyFill="1" applyAlignment="1">
      <alignment horizontal="left"/>
    </xf>
    <xf numFmtId="165" fontId="2" fillId="0" borderId="11" xfId="42" applyNumberFormat="1" applyFont="1" applyFill="1" applyBorder="1" applyAlignment="1">
      <alignment/>
    </xf>
    <xf numFmtId="165" fontId="2" fillId="0" borderId="0" xfId="42" applyNumberFormat="1" applyFont="1" applyFill="1" applyAlignment="1">
      <alignment/>
    </xf>
    <xf numFmtId="0" fontId="2" fillId="0" borderId="0" xfId="0" applyFont="1" applyAlignment="1">
      <alignment horizontal="justify" vertical="top" wrapText="1"/>
    </xf>
    <xf numFmtId="0" fontId="2" fillId="0" borderId="0" xfId="0" applyFont="1" applyAlignment="1">
      <alignment horizontal="justify" vertical="top" wrapText="1"/>
    </xf>
    <xf numFmtId="15" fontId="2" fillId="0" borderId="0" xfId="0" applyNumberFormat="1" applyFont="1" applyFill="1" applyAlignment="1" quotePrefix="1">
      <alignment/>
    </xf>
    <xf numFmtId="49" fontId="2" fillId="0" borderId="0" xfId="0" applyNumberFormat="1" applyFont="1" applyFill="1" applyAlignment="1">
      <alignment/>
    </xf>
    <xf numFmtId="165" fontId="6" fillId="0" borderId="0" xfId="0" applyNumberFormat="1" applyFont="1" applyBorder="1" applyAlignment="1">
      <alignment horizontal="center" vertical="top"/>
    </xf>
    <xf numFmtId="165" fontId="6" fillId="0" borderId="0" xfId="0" applyNumberFormat="1" applyFont="1" applyFill="1" applyBorder="1" applyAlignment="1">
      <alignment horizontal="center" vertical="top"/>
    </xf>
    <xf numFmtId="0" fontId="12" fillId="0" borderId="0" xfId="0" applyFont="1" applyFill="1" applyAlignment="1">
      <alignment horizontal="right"/>
    </xf>
    <xf numFmtId="166" fontId="0" fillId="0" borderId="0" xfId="0" applyNumberFormat="1" applyAlignment="1">
      <alignment/>
    </xf>
    <xf numFmtId="0" fontId="11" fillId="0" borderId="0" xfId="0" applyFont="1" applyFill="1" applyAlignment="1">
      <alignment horizontal="center" vertical="top"/>
    </xf>
    <xf numFmtId="0" fontId="11" fillId="0" borderId="0" xfId="0" applyFont="1" applyFill="1" applyAlignment="1">
      <alignment horizontal="right"/>
    </xf>
    <xf numFmtId="0" fontId="8" fillId="0" borderId="0" xfId="0" applyFont="1" applyBorder="1" applyAlignment="1">
      <alignment horizontal="left" vertical="justify"/>
    </xf>
    <xf numFmtId="0" fontId="2" fillId="0" borderId="0" xfId="0" applyFont="1" applyAlignment="1">
      <alignment horizontal="left" vertical="top"/>
    </xf>
    <xf numFmtId="166" fontId="2" fillId="0" borderId="13" xfId="42" applyNumberFormat="1" applyFont="1" applyFill="1" applyBorder="1" applyAlignment="1">
      <alignment vertical="top"/>
    </xf>
    <xf numFmtId="166" fontId="2" fillId="0" borderId="13" xfId="42" applyNumberFormat="1" applyFont="1" applyBorder="1" applyAlignment="1">
      <alignment vertical="top"/>
    </xf>
    <xf numFmtId="166" fontId="2" fillId="0" borderId="0" xfId="42" applyNumberFormat="1" applyFont="1" applyFill="1" applyBorder="1" applyAlignment="1">
      <alignment horizontal="right" vertical="top"/>
    </xf>
    <xf numFmtId="0" fontId="2" fillId="0" borderId="0" xfId="0" applyFont="1" applyFill="1" applyBorder="1" applyAlignment="1">
      <alignment vertical="top"/>
    </xf>
    <xf numFmtId="0" fontId="2" fillId="0" borderId="0" xfId="0" applyFont="1" applyFill="1" applyBorder="1" applyAlignment="1">
      <alignment/>
    </xf>
    <xf numFmtId="166" fontId="2" fillId="0" borderId="0" xfId="42" applyNumberFormat="1" applyFont="1" applyBorder="1" applyAlignment="1">
      <alignment/>
    </xf>
    <xf numFmtId="166" fontId="2" fillId="0" borderId="0" xfId="42" applyNumberFormat="1" applyFont="1" applyBorder="1" applyAlignment="1">
      <alignment horizontal="justify"/>
    </xf>
    <xf numFmtId="166" fontId="2" fillId="0" borderId="0" xfId="42" applyNumberFormat="1" applyFont="1" applyFill="1" applyAlignment="1">
      <alignment/>
    </xf>
    <xf numFmtId="166" fontId="2" fillId="0" borderId="0" xfId="42" applyNumberFormat="1" applyFont="1" applyFill="1" applyBorder="1" applyAlignment="1">
      <alignment/>
    </xf>
    <xf numFmtId="166" fontId="2" fillId="0" borderId="10" xfId="42" applyNumberFormat="1" applyFont="1" applyFill="1" applyBorder="1" applyAlignment="1">
      <alignment/>
    </xf>
    <xf numFmtId="14" fontId="5" fillId="0" borderId="0" xfId="0" applyNumberFormat="1" applyFont="1" applyBorder="1" applyAlignment="1">
      <alignment horizontal="right" vertical="center"/>
    </xf>
    <xf numFmtId="164" fontId="0" fillId="0" borderId="0" xfId="0" applyNumberFormat="1" applyAlignment="1">
      <alignment/>
    </xf>
    <xf numFmtId="0" fontId="5" fillId="0" borderId="0" xfId="0" applyFont="1" applyFill="1" applyBorder="1" applyAlignment="1">
      <alignment horizontal="right"/>
    </xf>
    <xf numFmtId="0" fontId="2" fillId="0" borderId="0" xfId="0" applyFont="1" applyFill="1" applyBorder="1" applyAlignment="1">
      <alignment horizontal="center"/>
    </xf>
    <xf numFmtId="0" fontId="5" fillId="0" borderId="0" xfId="0" applyFont="1" applyBorder="1" applyAlignment="1">
      <alignment horizontal="right"/>
    </xf>
    <xf numFmtId="0" fontId="2" fillId="0" borderId="0" xfId="55" applyFont="1" applyAlignment="1">
      <alignment horizontal="justify" vertical="top" wrapText="1"/>
      <protection/>
    </xf>
    <xf numFmtId="0" fontId="11" fillId="0" borderId="0" xfId="0" applyFont="1" applyFill="1" applyAlignment="1">
      <alignment horizontal="left" vertical="top"/>
    </xf>
    <xf numFmtId="0" fontId="11" fillId="0" borderId="0" xfId="0" applyFont="1" applyFill="1" applyAlignment="1">
      <alignment horizontal="left"/>
    </xf>
    <xf numFmtId="0" fontId="0" fillId="0" borderId="0" xfId="0" applyBorder="1" applyAlignment="1">
      <alignment/>
    </xf>
    <xf numFmtId="0" fontId="11" fillId="0" borderId="0" xfId="0" applyFont="1" applyFill="1" applyAlignment="1">
      <alignment horizontal="right" vertical="top"/>
    </xf>
    <xf numFmtId="9" fontId="0" fillId="0" borderId="0" xfId="60" applyFont="1" applyAlignment="1">
      <alignment/>
    </xf>
    <xf numFmtId="0" fontId="2" fillId="0" borderId="0" xfId="0" applyFont="1" applyFill="1" applyAlignment="1">
      <alignment horizontal="left" vertical="top"/>
    </xf>
    <xf numFmtId="0" fontId="2" fillId="0" borderId="0" xfId="0" applyFont="1" applyFill="1" applyAlignment="1">
      <alignment horizontal="justify" vertical="justify"/>
    </xf>
    <xf numFmtId="0" fontId="5" fillId="0" borderId="0" xfId="0" applyFont="1" applyAlignment="1">
      <alignment horizontal="justify" vertical="top"/>
    </xf>
    <xf numFmtId="0" fontId="2" fillId="0" borderId="0" xfId="0" applyFont="1" applyAlignment="1">
      <alignment horizontal="justify" vertical="top"/>
    </xf>
    <xf numFmtId="0" fontId="2" fillId="0" borderId="0" xfId="0" applyFont="1" applyFill="1" applyAlignment="1">
      <alignment horizontal="justify" vertical="justify" wrapText="1"/>
    </xf>
    <xf numFmtId="0" fontId="2" fillId="0" borderId="0" xfId="0" applyFont="1" applyFill="1" applyAlignment="1">
      <alignment horizontal="justify"/>
    </xf>
    <xf numFmtId="0" fontId="2" fillId="0" borderId="0" xfId="55" applyFont="1" applyAlignment="1">
      <alignment horizontal="justify" vertical="top" wrapText="1"/>
      <protection/>
    </xf>
    <xf numFmtId="0" fontId="10" fillId="0" borderId="0" xfId="0" applyFont="1" applyFill="1" applyAlignment="1">
      <alignment wrapText="1"/>
    </xf>
    <xf numFmtId="0" fontId="2" fillId="0" borderId="0" xfId="0" applyFont="1" applyAlignment="1">
      <alignment wrapText="1"/>
    </xf>
    <xf numFmtId="0" fontId="2" fillId="0" borderId="0" xfId="0" applyFont="1" applyAlignment="1">
      <alignment wrapText="1"/>
    </xf>
    <xf numFmtId="0" fontId="5" fillId="0" borderId="0" xfId="0" applyFont="1" applyBorder="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0" xfId="0" applyFont="1" applyFill="1" applyAlignment="1">
      <alignment horizontal="justify" vertical="top" wrapText="1"/>
    </xf>
    <xf numFmtId="0" fontId="8" fillId="0" borderId="0" xfId="0" applyFont="1" applyBorder="1" applyAlignment="1">
      <alignment horizontal="left" vertical="justify"/>
    </xf>
    <xf numFmtId="0" fontId="4" fillId="0" borderId="0" xfId="0" applyFont="1" applyFill="1" applyAlignment="1">
      <alignment horizontal="center" vertical="center"/>
    </xf>
    <xf numFmtId="0" fontId="4" fillId="0" borderId="11" xfId="0" applyFont="1" applyBorder="1" applyAlignment="1">
      <alignment horizontal="center" vertical="center"/>
    </xf>
    <xf numFmtId="0" fontId="2" fillId="0" borderId="0" xfId="0" applyFont="1" applyAlignment="1">
      <alignment horizontal="justify" vertical="top"/>
    </xf>
    <xf numFmtId="0" fontId="4" fillId="0" borderId="11" xfId="0" applyFont="1" applyBorder="1" applyAlignment="1">
      <alignment horizontal="center" vertical="top"/>
    </xf>
    <xf numFmtId="0" fontId="2" fillId="0" borderId="11" xfId="0" applyFont="1" applyBorder="1" applyAlignment="1">
      <alignment horizontal="center" vertical="top"/>
    </xf>
    <xf numFmtId="0" fontId="1" fillId="0" borderId="0" xfId="0" applyFont="1" applyAlignment="1">
      <alignment horizontal="center" vertical="top"/>
    </xf>
    <xf numFmtId="0" fontId="9" fillId="0" borderId="0" xfId="0" applyFont="1" applyAlignment="1">
      <alignment horizontal="center" vertical="top"/>
    </xf>
    <xf numFmtId="0" fontId="3" fillId="0" borderId="0" xfId="0" applyFont="1" applyAlignment="1">
      <alignment horizontal="center" vertical="top"/>
    </xf>
    <xf numFmtId="0" fontId="2" fillId="0" borderId="0" xfId="0" applyFont="1" applyAlignment="1">
      <alignment horizontal="center" vertical="top"/>
    </xf>
    <xf numFmtId="0" fontId="4" fillId="0" borderId="0" xfId="0" applyFont="1" applyFill="1" applyAlignment="1">
      <alignment horizontal="center" vertical="top"/>
    </xf>
    <xf numFmtId="0" fontId="2" fillId="0" borderId="0" xfId="0" applyFont="1" applyFill="1" applyAlignment="1">
      <alignment horizontal="justify" vertical="top"/>
    </xf>
    <xf numFmtId="0" fontId="2" fillId="0" borderId="0" xfId="0" applyFont="1" applyAlignment="1">
      <alignment horizontal="left" vertical="top"/>
    </xf>
    <xf numFmtId="0" fontId="2" fillId="0" borderId="0" xfId="0" applyFont="1" applyFill="1" applyAlignment="1">
      <alignment wrapText="1"/>
    </xf>
    <xf numFmtId="0" fontId="2" fillId="0" borderId="0" xfId="0" applyFont="1" applyFill="1" applyAlignment="1">
      <alignment wrapText="1"/>
    </xf>
    <xf numFmtId="0" fontId="2" fillId="0" borderId="0" xfId="0" applyFont="1" applyAlignment="1">
      <alignment horizontal="left"/>
    </xf>
    <xf numFmtId="0" fontId="2" fillId="0" borderId="0" xfId="0" applyFont="1" applyFill="1" applyAlignment="1">
      <alignment horizontal="left"/>
    </xf>
    <xf numFmtId="0" fontId="2"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Sheet3" xfId="56"/>
    <cellStyle name="Normal_Sheet5"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s%20Wong\Local%20Settings\Temporary%20Internet%20Files\OLK38\Tex%20Cycle%20Tech%20Dec08%20quarterl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come Statements"/>
      <sheetName val="Balance Sheet"/>
      <sheetName val="Statement of Changes in Equity"/>
      <sheetName val="Cash Flow Statement"/>
      <sheetName val="Notes"/>
    </sheetNames>
    <sheetDataSet>
      <sheetData sheetId="0">
        <row r="1">
          <cell r="A1" t="str">
            <v>TEX CYCLE TECHNOLOGY (M) BERHAD</v>
          </cell>
        </row>
        <row r="2">
          <cell r="A2" t="str">
            <v>Company's No.: 642619-P</v>
          </cell>
        </row>
      </sheetData>
      <sheetData sheetId="2">
        <row r="24">
          <cell r="G24">
            <v>17079</v>
          </cell>
          <cell r="I24">
            <v>4522</v>
          </cell>
        </row>
        <row r="34">
          <cell r="G34">
            <v>17079</v>
          </cell>
          <cell r="I34">
            <v>4522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9"/>
  <sheetViews>
    <sheetView tabSelected="1" view="pageBreakPreview" zoomScaleSheetLayoutView="100" zoomScalePageLayoutView="0" workbookViewId="0" topLeftCell="A22">
      <selection activeCell="G12" sqref="G12"/>
    </sheetView>
  </sheetViews>
  <sheetFormatPr defaultColWidth="9.140625" defaultRowHeight="15"/>
  <cols>
    <col min="1" max="3" width="3.7109375" style="0" customWidth="1"/>
    <col min="4" max="4" width="13.421875" style="0" customWidth="1"/>
    <col min="5" max="5" width="15.28125" style="0" customWidth="1"/>
    <col min="6" max="6" width="1.7109375" style="0" customWidth="1"/>
    <col min="7" max="7" width="15.28125" style="0" customWidth="1"/>
    <col min="8" max="8" width="1.7109375" style="0" customWidth="1"/>
    <col min="9" max="9" width="15.28125" style="0" customWidth="1"/>
    <col min="10" max="10" width="1.7109375" style="0" customWidth="1"/>
    <col min="11" max="11" width="15.28125" style="0" customWidth="1"/>
    <col min="12" max="12" width="1.7109375" style="0" customWidth="1"/>
  </cols>
  <sheetData>
    <row r="1" spans="1:12" ht="19.5" customHeight="1">
      <c r="A1" s="145" t="s">
        <v>0</v>
      </c>
      <c r="B1" s="145"/>
      <c r="C1" s="145"/>
      <c r="D1" s="145"/>
      <c r="E1" s="145"/>
      <c r="F1" s="145"/>
      <c r="G1" s="145"/>
      <c r="H1" s="145"/>
      <c r="I1" s="145"/>
      <c r="J1" s="145"/>
      <c r="K1" s="145"/>
      <c r="L1" s="1"/>
    </row>
    <row r="2" spans="1:12" ht="15">
      <c r="A2" s="146" t="s">
        <v>1</v>
      </c>
      <c r="B2" s="146"/>
      <c r="C2" s="146"/>
      <c r="D2" s="146"/>
      <c r="E2" s="146"/>
      <c r="F2" s="146"/>
      <c r="G2" s="146"/>
      <c r="H2" s="146"/>
      <c r="I2" s="146"/>
      <c r="J2" s="146"/>
      <c r="K2" s="146"/>
      <c r="L2" s="1"/>
    </row>
    <row r="3" spans="1:12" ht="15">
      <c r="A3" s="146" t="s">
        <v>2</v>
      </c>
      <c r="B3" s="146"/>
      <c r="C3" s="146"/>
      <c r="D3" s="146"/>
      <c r="E3" s="146"/>
      <c r="F3" s="146"/>
      <c r="G3" s="146"/>
      <c r="H3" s="146"/>
      <c r="I3" s="146"/>
      <c r="J3" s="146"/>
      <c r="K3" s="146"/>
      <c r="L3" s="1"/>
    </row>
    <row r="4" spans="1:12" ht="19.5" customHeight="1">
      <c r="A4" s="147" t="s">
        <v>239</v>
      </c>
      <c r="B4" s="147"/>
      <c r="C4" s="147"/>
      <c r="D4" s="147"/>
      <c r="E4" s="147"/>
      <c r="F4" s="147"/>
      <c r="G4" s="147"/>
      <c r="H4" s="147"/>
      <c r="I4" s="147"/>
      <c r="J4" s="147"/>
      <c r="K4" s="147"/>
      <c r="L4" s="1"/>
    </row>
    <row r="5" spans="1:12" ht="19.5" customHeight="1" thickBot="1">
      <c r="A5" s="147" t="s">
        <v>3</v>
      </c>
      <c r="B5" s="147"/>
      <c r="C5" s="147"/>
      <c r="D5" s="147"/>
      <c r="E5" s="147"/>
      <c r="F5" s="147"/>
      <c r="G5" s="147"/>
      <c r="H5" s="147"/>
      <c r="I5" s="147"/>
      <c r="J5" s="147"/>
      <c r="K5" s="147"/>
      <c r="L5" s="1"/>
    </row>
    <row r="6" spans="1:12" ht="15" customHeight="1">
      <c r="A6" s="148" t="s">
        <v>4</v>
      </c>
      <c r="B6" s="148"/>
      <c r="C6" s="148"/>
      <c r="D6" s="148"/>
      <c r="E6" s="148"/>
      <c r="F6" s="148"/>
      <c r="G6" s="148"/>
      <c r="H6" s="148"/>
      <c r="I6" s="148"/>
      <c r="J6" s="148"/>
      <c r="K6" s="148"/>
      <c r="L6" s="1"/>
    </row>
    <row r="7" spans="1:12" ht="15" customHeight="1">
      <c r="A7" s="2"/>
      <c r="B7" s="2"/>
      <c r="C7" s="2"/>
      <c r="D7" s="2"/>
      <c r="E7" s="2"/>
      <c r="F7" s="2"/>
      <c r="G7" s="2"/>
      <c r="H7" s="2"/>
      <c r="I7" s="2"/>
      <c r="J7" s="2"/>
      <c r="K7" s="2"/>
      <c r="L7" s="1"/>
    </row>
    <row r="8" spans="1:12" ht="15">
      <c r="A8" s="3"/>
      <c r="B8" s="3"/>
      <c r="C8" s="4"/>
      <c r="D8" s="4"/>
      <c r="E8" s="143" t="s">
        <v>5</v>
      </c>
      <c r="F8" s="143"/>
      <c r="G8" s="143"/>
      <c r="H8" s="5"/>
      <c r="I8" s="143" t="s">
        <v>6</v>
      </c>
      <c r="J8" s="143"/>
      <c r="K8" s="143"/>
      <c r="L8" s="1"/>
    </row>
    <row r="9" spans="1:12" ht="38.25">
      <c r="A9" s="3"/>
      <c r="B9" s="3"/>
      <c r="C9" s="4"/>
      <c r="D9" s="4"/>
      <c r="E9" s="6" t="s">
        <v>7</v>
      </c>
      <c r="F9" s="5"/>
      <c r="G9" s="6" t="s">
        <v>8</v>
      </c>
      <c r="H9" s="5"/>
      <c r="I9" s="6" t="s">
        <v>9</v>
      </c>
      <c r="J9" s="5"/>
      <c r="K9" s="6" t="s">
        <v>10</v>
      </c>
      <c r="L9" s="1"/>
    </row>
    <row r="10" spans="1:12" ht="15">
      <c r="A10" s="3"/>
      <c r="B10" s="3"/>
      <c r="C10" s="4"/>
      <c r="D10" s="4"/>
      <c r="E10" s="7" t="s">
        <v>240</v>
      </c>
      <c r="F10" s="7"/>
      <c r="G10" s="7" t="s">
        <v>241</v>
      </c>
      <c r="H10" s="7"/>
      <c r="I10" s="7" t="str">
        <f>+E10</f>
        <v>30.09.2009</v>
      </c>
      <c r="J10" s="7"/>
      <c r="K10" s="7" t="str">
        <f>+G10</f>
        <v>30.09.2008</v>
      </c>
      <c r="L10" s="1"/>
    </row>
    <row r="11" spans="1:12" ht="15">
      <c r="A11" s="3"/>
      <c r="B11" s="3"/>
      <c r="C11" s="4"/>
      <c r="D11" s="4"/>
      <c r="E11" s="8" t="s">
        <v>12</v>
      </c>
      <c r="F11" s="8"/>
      <c r="G11" s="8" t="s">
        <v>12</v>
      </c>
      <c r="H11" s="8"/>
      <c r="I11" s="8" t="s">
        <v>12</v>
      </c>
      <c r="J11" s="8"/>
      <c r="K11" s="8" t="s">
        <v>12</v>
      </c>
      <c r="L11" s="1"/>
    </row>
    <row r="12" spans="1:12" ht="15" customHeight="1">
      <c r="A12" s="1"/>
      <c r="B12" s="1"/>
      <c r="C12" s="1"/>
      <c r="D12" s="1"/>
      <c r="E12" s="1"/>
      <c r="F12" s="1"/>
      <c r="G12" s="9"/>
      <c r="H12" s="1"/>
      <c r="I12" s="1"/>
      <c r="J12" s="1"/>
      <c r="K12" s="1"/>
      <c r="L12" s="1"/>
    </row>
    <row r="13" spans="1:14" ht="15" customHeight="1">
      <c r="A13" s="1" t="s">
        <v>13</v>
      </c>
      <c r="B13" s="1"/>
      <c r="C13" s="1"/>
      <c r="D13" s="1"/>
      <c r="E13" s="10">
        <v>4119</v>
      </c>
      <c r="F13" s="1"/>
      <c r="G13" s="10">
        <v>3936</v>
      </c>
      <c r="H13" s="1"/>
      <c r="I13" s="10">
        <f>8289+10836+4119</f>
        <v>23244</v>
      </c>
      <c r="J13" s="1"/>
      <c r="K13" s="10">
        <f>3268+3522+3936</f>
        <v>10726</v>
      </c>
      <c r="L13" s="1"/>
      <c r="M13" s="107"/>
      <c r="N13" s="132"/>
    </row>
    <row r="14" spans="1:14" ht="15" customHeight="1">
      <c r="A14" s="1"/>
      <c r="B14" s="1"/>
      <c r="C14" s="1"/>
      <c r="D14" s="1"/>
      <c r="E14" s="10"/>
      <c r="F14" s="1"/>
      <c r="G14" s="10"/>
      <c r="H14" s="1"/>
      <c r="I14" s="10"/>
      <c r="J14" s="1"/>
      <c r="K14" s="10"/>
      <c r="L14" s="1"/>
      <c r="M14" s="107"/>
      <c r="N14" s="132"/>
    </row>
    <row r="15" spans="1:14" ht="15" customHeight="1">
      <c r="A15" s="1" t="s">
        <v>14</v>
      </c>
      <c r="B15" s="1"/>
      <c r="C15" s="1"/>
      <c r="D15" s="1"/>
      <c r="E15" s="12">
        <v>-942</v>
      </c>
      <c r="F15" s="1"/>
      <c r="G15" s="12">
        <v>-1143</v>
      </c>
      <c r="H15" s="1"/>
      <c r="I15" s="12">
        <f>-6094-7851-942</f>
        <v>-14887</v>
      </c>
      <c r="J15" s="1"/>
      <c r="K15" s="12">
        <f>-982-1045-1143</f>
        <v>-3170</v>
      </c>
      <c r="L15" s="1"/>
      <c r="M15" s="107"/>
      <c r="N15" s="132"/>
    </row>
    <row r="16" spans="1:14" ht="15" customHeight="1">
      <c r="A16" s="1"/>
      <c r="B16" s="1"/>
      <c r="C16" s="1"/>
      <c r="D16" s="1"/>
      <c r="E16" s="10"/>
      <c r="F16" s="1"/>
      <c r="G16" s="10"/>
      <c r="H16" s="1"/>
      <c r="I16" s="10"/>
      <c r="J16" s="1"/>
      <c r="K16" s="10"/>
      <c r="L16" s="1"/>
      <c r="M16" s="107"/>
      <c r="N16" s="132"/>
    </row>
    <row r="17" spans="1:14" ht="15" customHeight="1">
      <c r="A17" s="14" t="s">
        <v>15</v>
      </c>
      <c r="B17" s="1"/>
      <c r="C17" s="1"/>
      <c r="D17" s="1"/>
      <c r="E17" s="10">
        <f>SUM(E13:E15)</f>
        <v>3177</v>
      </c>
      <c r="F17" s="1"/>
      <c r="G17" s="10">
        <f>SUM(G13:G15)</f>
        <v>2793</v>
      </c>
      <c r="H17" s="1"/>
      <c r="I17" s="10">
        <f>SUM(I13:I15)</f>
        <v>8357</v>
      </c>
      <c r="J17" s="1"/>
      <c r="K17" s="10">
        <f>SUM(K13:K15)</f>
        <v>7556</v>
      </c>
      <c r="L17" s="1"/>
      <c r="M17" s="107"/>
      <c r="N17" s="132"/>
    </row>
    <row r="18" spans="1:14" ht="15" customHeight="1">
      <c r="A18" s="1"/>
      <c r="B18" s="1"/>
      <c r="C18" s="1"/>
      <c r="D18" s="1"/>
      <c r="E18" s="10"/>
      <c r="F18" s="1"/>
      <c r="G18" s="10"/>
      <c r="H18" s="1"/>
      <c r="I18" s="10"/>
      <c r="J18" s="1"/>
      <c r="K18" s="10"/>
      <c r="L18" s="1"/>
      <c r="M18" s="107"/>
      <c r="N18" s="132"/>
    </row>
    <row r="19" spans="1:14" ht="15" customHeight="1">
      <c r="A19" s="1" t="s">
        <v>16</v>
      </c>
      <c r="B19" s="1"/>
      <c r="C19" s="1"/>
      <c r="D19" s="1"/>
      <c r="E19" s="10">
        <v>348</v>
      </c>
      <c r="F19" s="1"/>
      <c r="G19" s="10">
        <v>290</v>
      </c>
      <c r="H19" s="1"/>
      <c r="I19" s="10">
        <f>230+260+348</f>
        <v>838</v>
      </c>
      <c r="J19" s="1"/>
      <c r="K19" s="10">
        <f>205+834+290</f>
        <v>1329</v>
      </c>
      <c r="L19" s="1"/>
      <c r="M19" s="107"/>
      <c r="N19" s="132"/>
    </row>
    <row r="20" spans="1:14" ht="15" customHeight="1">
      <c r="A20" s="1"/>
      <c r="B20" s="1"/>
      <c r="C20" s="1"/>
      <c r="D20" s="1"/>
      <c r="E20" s="10"/>
      <c r="F20" s="1"/>
      <c r="G20" s="10"/>
      <c r="H20" s="1"/>
      <c r="I20" s="10"/>
      <c r="J20" s="1"/>
      <c r="K20" s="10"/>
      <c r="L20" s="1"/>
      <c r="M20" s="107"/>
      <c r="N20" s="132"/>
    </row>
    <row r="21" spans="1:14" ht="15" customHeight="1">
      <c r="A21" s="1" t="s">
        <v>17</v>
      </c>
      <c r="B21" s="1"/>
      <c r="C21" s="1"/>
      <c r="D21" s="1"/>
      <c r="E21" s="10">
        <v>-106</v>
      </c>
      <c r="F21" s="1"/>
      <c r="G21" s="10">
        <v>-92</v>
      </c>
      <c r="H21" s="1"/>
      <c r="I21" s="10">
        <f>-85-118-106</f>
        <v>-309</v>
      </c>
      <c r="J21" s="1"/>
      <c r="K21" s="10">
        <f>-68-124-92</f>
        <v>-284</v>
      </c>
      <c r="L21" s="1"/>
      <c r="M21" s="107"/>
      <c r="N21" s="132"/>
    </row>
    <row r="22" spans="1:14" ht="15" customHeight="1">
      <c r="A22" s="1"/>
      <c r="B22" s="1"/>
      <c r="C22" s="1"/>
      <c r="D22" s="1"/>
      <c r="E22" s="10"/>
      <c r="F22" s="1"/>
      <c r="G22" s="10"/>
      <c r="H22" s="1"/>
      <c r="I22" s="10"/>
      <c r="J22" s="1"/>
      <c r="K22" s="10"/>
      <c r="L22" s="1"/>
      <c r="M22" s="107"/>
      <c r="N22" s="132"/>
    </row>
    <row r="23" spans="1:14" ht="15" customHeight="1">
      <c r="A23" s="1" t="s">
        <v>18</v>
      </c>
      <c r="B23" s="1"/>
      <c r="C23" s="1"/>
      <c r="D23" s="1"/>
      <c r="E23" s="10">
        <v>-1007</v>
      </c>
      <c r="F23" s="1"/>
      <c r="G23" s="10">
        <v>-968</v>
      </c>
      <c r="H23" s="1"/>
      <c r="I23" s="10">
        <f>-737-809-1007</f>
        <v>-2553</v>
      </c>
      <c r="J23" s="1"/>
      <c r="K23" s="10">
        <f>-765-846-968</f>
        <v>-2579</v>
      </c>
      <c r="L23" s="1"/>
      <c r="M23" s="107"/>
      <c r="N23" s="132"/>
    </row>
    <row r="24" spans="1:14" ht="15" customHeight="1">
      <c r="A24" s="1"/>
      <c r="B24" s="1"/>
      <c r="C24" s="1"/>
      <c r="D24" s="1"/>
      <c r="E24" s="10"/>
      <c r="F24" s="1"/>
      <c r="G24" s="10"/>
      <c r="H24" s="1"/>
      <c r="I24" s="10"/>
      <c r="J24" s="1"/>
      <c r="K24" s="10"/>
      <c r="L24" s="1"/>
      <c r="M24" s="107"/>
      <c r="N24" s="132"/>
    </row>
    <row r="25" spans="1:14" ht="15" customHeight="1">
      <c r="A25" s="1" t="s">
        <v>19</v>
      </c>
      <c r="B25" s="1"/>
      <c r="C25" s="1"/>
      <c r="D25" s="1"/>
      <c r="E25" s="16">
        <v>-363</v>
      </c>
      <c r="F25" s="1"/>
      <c r="G25" s="16">
        <v>-239</v>
      </c>
      <c r="H25" s="1"/>
      <c r="I25" s="16">
        <f>-278-404-363</f>
        <v>-1045</v>
      </c>
      <c r="J25" s="1"/>
      <c r="K25" s="16">
        <f>-167-328-239</f>
        <v>-734</v>
      </c>
      <c r="L25" s="1"/>
      <c r="M25" s="107"/>
      <c r="N25" s="132"/>
    </row>
    <row r="26" spans="1:14" ht="15" customHeight="1">
      <c r="A26" s="1"/>
      <c r="B26" s="1"/>
      <c r="C26" s="1"/>
      <c r="D26" s="1"/>
      <c r="E26" s="10"/>
      <c r="F26" s="1"/>
      <c r="G26" s="10"/>
      <c r="H26" s="17"/>
      <c r="I26" s="10"/>
      <c r="J26" s="1"/>
      <c r="K26" s="10"/>
      <c r="L26" s="1"/>
      <c r="M26" s="107"/>
      <c r="N26" s="132"/>
    </row>
    <row r="27" spans="1:14" ht="15" customHeight="1">
      <c r="A27" s="1" t="s">
        <v>20</v>
      </c>
      <c r="B27" s="1"/>
      <c r="C27" s="1"/>
      <c r="D27" s="1"/>
      <c r="E27" s="10">
        <v>17</v>
      </c>
      <c r="F27" s="1"/>
      <c r="G27" s="10">
        <v>51</v>
      </c>
      <c r="H27" s="17"/>
      <c r="I27" s="10">
        <f>32+18+17</f>
        <v>67</v>
      </c>
      <c r="J27" s="1"/>
      <c r="K27" s="10">
        <f>43+49+51</f>
        <v>143</v>
      </c>
      <c r="L27" s="1"/>
      <c r="M27" s="107"/>
      <c r="N27" s="132"/>
    </row>
    <row r="28" spans="1:14" ht="15" customHeight="1">
      <c r="A28" s="1"/>
      <c r="B28" s="1"/>
      <c r="C28" s="1"/>
      <c r="D28" s="1"/>
      <c r="E28" s="10"/>
      <c r="F28" s="1"/>
      <c r="G28" s="10"/>
      <c r="H28" s="17"/>
      <c r="I28" s="10"/>
      <c r="J28" s="1"/>
      <c r="K28" s="10"/>
      <c r="L28" s="1"/>
      <c r="M28" s="107"/>
      <c r="N28" s="132"/>
    </row>
    <row r="29" spans="1:14" ht="15" customHeight="1">
      <c r="A29" s="1" t="s">
        <v>21</v>
      </c>
      <c r="B29" s="1"/>
      <c r="C29" s="1"/>
      <c r="D29" s="1"/>
      <c r="E29" s="12">
        <v>-3</v>
      </c>
      <c r="F29" s="1"/>
      <c r="G29" s="12">
        <v>-4</v>
      </c>
      <c r="H29" s="17"/>
      <c r="I29" s="12">
        <f>-5-4-3</f>
        <v>-12</v>
      </c>
      <c r="J29" s="1"/>
      <c r="K29" s="12">
        <f>-5-4-4</f>
        <v>-13</v>
      </c>
      <c r="L29" s="1"/>
      <c r="M29" s="107"/>
      <c r="N29" s="132"/>
    </row>
    <row r="30" spans="1:14" ht="15" customHeight="1">
      <c r="A30" s="1"/>
      <c r="B30" s="1"/>
      <c r="C30" s="1"/>
      <c r="D30" s="1"/>
      <c r="E30" s="10"/>
      <c r="F30" s="1"/>
      <c r="G30" s="10"/>
      <c r="H30" s="17"/>
      <c r="I30" s="10"/>
      <c r="J30" s="1"/>
      <c r="K30" s="10"/>
      <c r="L30" s="1"/>
      <c r="M30" s="107"/>
      <c r="N30" s="132"/>
    </row>
    <row r="31" spans="1:14" ht="15" customHeight="1">
      <c r="A31" s="14" t="s">
        <v>22</v>
      </c>
      <c r="B31" s="1"/>
      <c r="C31" s="1"/>
      <c r="D31" s="1"/>
      <c r="E31" s="10">
        <f>SUM(E17:E29)</f>
        <v>2063</v>
      </c>
      <c r="F31" s="1"/>
      <c r="G31" s="10">
        <f>SUM(G17:G29)</f>
        <v>1831</v>
      </c>
      <c r="H31" s="17"/>
      <c r="I31" s="10">
        <f>SUM(I17:I29)</f>
        <v>5343</v>
      </c>
      <c r="J31" s="1"/>
      <c r="K31" s="10">
        <f>SUM(K17:K29)</f>
        <v>5418</v>
      </c>
      <c r="L31" s="1"/>
      <c r="M31" s="107"/>
      <c r="N31" s="132"/>
    </row>
    <row r="32" spans="1:14" ht="15" customHeight="1">
      <c r="A32" s="1"/>
      <c r="B32" s="1"/>
      <c r="C32" s="1"/>
      <c r="D32" s="1"/>
      <c r="E32" s="10"/>
      <c r="F32" s="1"/>
      <c r="G32" s="10"/>
      <c r="H32" s="17"/>
      <c r="I32" s="10"/>
      <c r="J32" s="1"/>
      <c r="K32" s="10"/>
      <c r="L32" s="1"/>
      <c r="M32" s="107"/>
      <c r="N32" s="132"/>
    </row>
    <row r="33" spans="1:14" ht="15" customHeight="1">
      <c r="A33" s="1" t="s">
        <v>23</v>
      </c>
      <c r="B33" s="1"/>
      <c r="C33" s="1"/>
      <c r="D33" s="1"/>
      <c r="E33" s="12">
        <v>-472</v>
      </c>
      <c r="F33" s="1"/>
      <c r="G33" s="12">
        <v>-457</v>
      </c>
      <c r="H33" s="17"/>
      <c r="I33" s="12">
        <f>-379-495-472</f>
        <v>-1346</v>
      </c>
      <c r="J33" s="1"/>
      <c r="K33" s="12">
        <f>-219-625-457</f>
        <v>-1301</v>
      </c>
      <c r="L33" s="1"/>
      <c r="M33" s="107"/>
      <c r="N33" s="132"/>
    </row>
    <row r="34" spans="1:14" ht="15" customHeight="1">
      <c r="A34" s="1"/>
      <c r="B34" s="1"/>
      <c r="C34" s="1"/>
      <c r="D34" s="1"/>
      <c r="E34" s="10"/>
      <c r="F34" s="1"/>
      <c r="G34" s="10"/>
      <c r="H34" s="17"/>
      <c r="I34" s="10"/>
      <c r="J34" s="1"/>
      <c r="K34" s="10"/>
      <c r="L34" s="1"/>
      <c r="M34" s="107"/>
      <c r="N34" s="132"/>
    </row>
    <row r="35" spans="1:14" ht="15" customHeight="1" thickBot="1">
      <c r="A35" s="14" t="s">
        <v>24</v>
      </c>
      <c r="B35" s="1"/>
      <c r="C35" s="1"/>
      <c r="D35" s="1"/>
      <c r="E35" s="18">
        <f>+SUM(E31:E33)</f>
        <v>1591</v>
      </c>
      <c r="F35" s="1"/>
      <c r="G35" s="18">
        <f>+SUM(G31:G33)</f>
        <v>1374</v>
      </c>
      <c r="H35" s="17"/>
      <c r="I35" s="18">
        <f>+SUM(I31:I33)</f>
        <v>3997</v>
      </c>
      <c r="J35" s="1"/>
      <c r="K35" s="18">
        <f>+SUM(K31:K33)</f>
        <v>4117</v>
      </c>
      <c r="L35" s="1"/>
      <c r="M35" s="107"/>
      <c r="N35" s="132"/>
    </row>
    <row r="36" spans="1:14" ht="15" customHeight="1">
      <c r="A36" s="1"/>
      <c r="B36" s="1"/>
      <c r="C36" s="1"/>
      <c r="D36" s="1"/>
      <c r="E36" s="1"/>
      <c r="F36" s="1"/>
      <c r="G36" s="1"/>
      <c r="H36" s="17"/>
      <c r="I36" s="1"/>
      <c r="J36" s="1"/>
      <c r="K36" s="1"/>
      <c r="L36" s="1"/>
      <c r="M36" s="107"/>
      <c r="N36" s="132"/>
    </row>
    <row r="37" spans="1:14" ht="15" customHeight="1">
      <c r="A37" s="14" t="s">
        <v>25</v>
      </c>
      <c r="B37" s="1"/>
      <c r="C37" s="1"/>
      <c r="D37" s="1"/>
      <c r="E37" s="1"/>
      <c r="F37" s="1"/>
      <c r="G37" s="1"/>
      <c r="H37" s="17"/>
      <c r="I37" s="1"/>
      <c r="J37" s="1"/>
      <c r="K37" s="1"/>
      <c r="L37" s="1"/>
      <c r="M37" s="107"/>
      <c r="N37" s="132"/>
    </row>
    <row r="38" spans="1:14" ht="15" customHeight="1" thickBot="1">
      <c r="A38" s="1" t="s">
        <v>26</v>
      </c>
      <c r="B38" s="1"/>
      <c r="C38" s="1"/>
      <c r="D38" s="1"/>
      <c r="E38" s="19">
        <f>+E35</f>
        <v>1591</v>
      </c>
      <c r="F38" s="1"/>
      <c r="G38" s="19">
        <f>+G35</f>
        <v>1374</v>
      </c>
      <c r="H38" s="17"/>
      <c r="I38" s="19">
        <f>+I35</f>
        <v>3997</v>
      </c>
      <c r="J38" s="1"/>
      <c r="K38" s="19">
        <f>+K35</f>
        <v>4117</v>
      </c>
      <c r="L38" s="1"/>
      <c r="M38" s="107"/>
      <c r="N38" s="132"/>
    </row>
    <row r="39" spans="1:12" ht="15" customHeight="1">
      <c r="A39" s="1"/>
      <c r="B39" s="1"/>
      <c r="C39" s="1"/>
      <c r="D39" s="1"/>
      <c r="E39" s="1"/>
      <c r="F39" s="1"/>
      <c r="G39" s="9"/>
      <c r="H39" s="17"/>
      <c r="I39" s="1"/>
      <c r="J39" s="1"/>
      <c r="K39" s="9"/>
      <c r="L39" s="1"/>
    </row>
    <row r="40" spans="1:12" ht="15" customHeight="1">
      <c r="A40" s="20" t="s">
        <v>27</v>
      </c>
      <c r="B40" s="21"/>
      <c r="C40" s="21"/>
      <c r="D40" s="21"/>
      <c r="E40" s="21"/>
      <c r="F40" s="21"/>
      <c r="G40" s="22"/>
      <c r="H40" s="23"/>
      <c r="I40" s="21"/>
      <c r="J40" s="21"/>
      <c r="K40" s="22"/>
      <c r="L40" s="1"/>
    </row>
    <row r="41" spans="1:12" ht="15" customHeight="1">
      <c r="A41" s="21" t="s">
        <v>28</v>
      </c>
      <c r="B41" s="21" t="s">
        <v>29</v>
      </c>
      <c r="C41" s="21"/>
      <c r="D41" s="21"/>
      <c r="E41" s="24">
        <f>Notes!G203</f>
        <v>0.9315370067859924</v>
      </c>
      <c r="F41" s="105" t="s">
        <v>30</v>
      </c>
      <c r="G41" s="24">
        <f>Notes!I203</f>
        <v>0.8044826193110959</v>
      </c>
      <c r="H41" s="105" t="s">
        <v>30</v>
      </c>
      <c r="I41" s="24">
        <f>Notes!K203</f>
        <v>2.3402598467150293</v>
      </c>
      <c r="J41" s="104" t="s">
        <v>30</v>
      </c>
      <c r="K41" s="24">
        <f>Notes!M203</f>
        <v>2.410520337484557</v>
      </c>
      <c r="L41" s="104" t="s">
        <v>30</v>
      </c>
    </row>
    <row r="42" spans="1:12" ht="15" customHeight="1">
      <c r="A42" s="21"/>
      <c r="B42" s="21"/>
      <c r="C42" s="21"/>
      <c r="D42" s="21"/>
      <c r="E42" s="21"/>
      <c r="F42" s="21"/>
      <c r="G42" s="22"/>
      <c r="H42" s="23"/>
      <c r="I42" s="21"/>
      <c r="J42" s="21"/>
      <c r="K42" s="22"/>
      <c r="L42" s="1"/>
    </row>
    <row r="43" spans="1:12" ht="15" customHeight="1" thickBot="1">
      <c r="A43" s="21" t="s">
        <v>31</v>
      </c>
      <c r="B43" s="21" t="s">
        <v>32</v>
      </c>
      <c r="C43" s="21"/>
      <c r="D43" s="21"/>
      <c r="E43" s="25" t="s">
        <v>33</v>
      </c>
      <c r="F43" s="22"/>
      <c r="G43" s="25" t="s">
        <v>33</v>
      </c>
      <c r="H43" s="22"/>
      <c r="I43" s="25" t="s">
        <v>33</v>
      </c>
      <c r="J43" s="21"/>
      <c r="K43" s="25" t="s">
        <v>33</v>
      </c>
      <c r="L43" s="1"/>
    </row>
    <row r="44" spans="1:12" ht="15" customHeight="1">
      <c r="A44" s="21"/>
      <c r="B44" s="21"/>
      <c r="C44" s="21"/>
      <c r="D44" s="21"/>
      <c r="E44" s="21"/>
      <c r="F44" s="21"/>
      <c r="G44" s="22"/>
      <c r="H44" s="21"/>
      <c r="I44" s="21"/>
      <c r="J44" s="21"/>
      <c r="K44" s="21"/>
      <c r="L44" s="1"/>
    </row>
    <row r="45" spans="1:12" ht="15" customHeight="1">
      <c r="A45" s="26" t="s">
        <v>30</v>
      </c>
      <c r="B45" s="27" t="s">
        <v>34</v>
      </c>
      <c r="C45" s="21"/>
      <c r="D45" s="21"/>
      <c r="E45" s="21"/>
      <c r="F45" s="21"/>
      <c r="G45" s="21"/>
      <c r="H45" s="21"/>
      <c r="I45" s="21"/>
      <c r="J45" s="21"/>
      <c r="K45" s="21"/>
      <c r="L45" s="1"/>
    </row>
    <row r="46" spans="1:12" ht="15" customHeight="1">
      <c r="A46" s="21"/>
      <c r="B46" s="21"/>
      <c r="C46" s="21"/>
      <c r="D46" s="21"/>
      <c r="E46" s="21"/>
      <c r="F46" s="21"/>
      <c r="G46" s="21"/>
      <c r="H46" s="21"/>
      <c r="I46" s="21"/>
      <c r="J46" s="21"/>
      <c r="K46" s="21"/>
      <c r="L46" s="1"/>
    </row>
    <row r="47" spans="1:12" ht="15">
      <c r="A47" s="28"/>
      <c r="B47" s="28"/>
      <c r="C47" s="28"/>
      <c r="D47" s="28"/>
      <c r="E47" s="28"/>
      <c r="F47" s="28"/>
      <c r="G47" s="28"/>
      <c r="H47" s="28"/>
      <c r="I47" s="28"/>
      <c r="J47" s="28"/>
      <c r="K47" s="28"/>
      <c r="L47" s="1"/>
    </row>
    <row r="48" spans="1:12" ht="15">
      <c r="A48" s="144" t="s">
        <v>212</v>
      </c>
      <c r="B48" s="144"/>
      <c r="C48" s="144"/>
      <c r="D48" s="144"/>
      <c r="E48" s="144"/>
      <c r="F48" s="144"/>
      <c r="G48" s="144"/>
      <c r="H48" s="144"/>
      <c r="I48" s="144"/>
      <c r="J48" s="144"/>
      <c r="K48" s="144"/>
      <c r="L48" s="1"/>
    </row>
    <row r="49" spans="1:12" ht="15" customHeight="1">
      <c r="A49" s="144"/>
      <c r="B49" s="144"/>
      <c r="C49" s="144"/>
      <c r="D49" s="144"/>
      <c r="E49" s="144"/>
      <c r="F49" s="144"/>
      <c r="G49" s="144"/>
      <c r="H49" s="144"/>
      <c r="I49" s="144"/>
      <c r="J49" s="144"/>
      <c r="K49" s="144"/>
      <c r="L49" s="1"/>
    </row>
  </sheetData>
  <sheetProtection/>
  <mergeCells count="9">
    <mergeCell ref="E8:G8"/>
    <mergeCell ref="I8:K8"/>
    <mergeCell ref="A48:K49"/>
    <mergeCell ref="A1:K1"/>
    <mergeCell ref="A2:K2"/>
    <mergeCell ref="A3:K3"/>
    <mergeCell ref="A4:K4"/>
    <mergeCell ref="A5:K5"/>
    <mergeCell ref="A6:K6"/>
  </mergeCells>
  <printOptions/>
  <pageMargins left="0.7" right="0.28" top="0.5" bottom="0.15" header="0.39"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54"/>
  <sheetViews>
    <sheetView view="pageBreakPreview" zoomScaleSheetLayoutView="100" zoomScalePageLayoutView="0" workbookViewId="0" topLeftCell="A7">
      <selection activeCell="C17" sqref="C17"/>
    </sheetView>
  </sheetViews>
  <sheetFormatPr defaultColWidth="9.140625" defaultRowHeight="15"/>
  <cols>
    <col min="1" max="2" width="4.00390625" style="0" customWidth="1"/>
    <col min="3" max="3" width="33.7109375" style="0" customWidth="1"/>
    <col min="4" max="4" width="20.7109375" style="0" customWidth="1"/>
    <col min="5" max="5" width="2.28125" style="0" customWidth="1"/>
    <col min="6" max="6" width="20.7109375" style="0" customWidth="1"/>
    <col min="7" max="7" width="2.28125" style="0" customWidth="1"/>
    <col min="8" max="8" width="0.85546875" style="0" customWidth="1"/>
  </cols>
  <sheetData>
    <row r="1" spans="1:7" ht="23.25">
      <c r="A1" s="145" t="str">
        <f>+'[1]Income Statements'!A1:K1</f>
        <v>TEX CYCLE TECHNOLOGY (M) BERHAD</v>
      </c>
      <c r="B1" s="145"/>
      <c r="C1" s="145"/>
      <c r="D1" s="145"/>
      <c r="E1" s="145"/>
      <c r="F1" s="145"/>
      <c r="G1" s="1"/>
    </row>
    <row r="2" spans="1:7" ht="15">
      <c r="A2" s="146" t="str">
        <f>+'[1]Income Statements'!A2:K2</f>
        <v>Company's No.: 642619-P</v>
      </c>
      <c r="B2" s="146"/>
      <c r="C2" s="146"/>
      <c r="D2" s="146"/>
      <c r="E2" s="146"/>
      <c r="F2" s="146"/>
      <c r="G2" s="1"/>
    </row>
    <row r="3" spans="1:7" ht="15">
      <c r="A3" s="146" t="s">
        <v>2</v>
      </c>
      <c r="B3" s="146"/>
      <c r="C3" s="146"/>
      <c r="D3" s="146"/>
      <c r="E3" s="146"/>
      <c r="F3" s="146"/>
      <c r="G3" s="1"/>
    </row>
    <row r="4" spans="1:7" ht="15.75">
      <c r="A4" s="151" t="s">
        <v>239</v>
      </c>
      <c r="B4" s="151"/>
      <c r="C4" s="151"/>
      <c r="D4" s="151"/>
      <c r="E4" s="151"/>
      <c r="F4" s="151"/>
      <c r="G4" s="1"/>
    </row>
    <row r="5" spans="1:7" ht="16.5" thickBot="1">
      <c r="A5" s="152" t="s">
        <v>35</v>
      </c>
      <c r="B5" s="152"/>
      <c r="C5" s="152"/>
      <c r="D5" s="152"/>
      <c r="E5" s="152"/>
      <c r="F5" s="152"/>
      <c r="G5" s="1"/>
    </row>
    <row r="6" spans="1:7" ht="15">
      <c r="A6" s="148" t="s">
        <v>4</v>
      </c>
      <c r="B6" s="148"/>
      <c r="C6" s="148"/>
      <c r="D6" s="148"/>
      <c r="E6" s="148"/>
      <c r="F6" s="148"/>
      <c r="G6" s="1"/>
    </row>
    <row r="7" spans="1:7" ht="15">
      <c r="A7" s="29"/>
      <c r="B7" s="29"/>
      <c r="C7" s="29"/>
      <c r="D7" s="29"/>
      <c r="E7" s="29"/>
      <c r="F7" s="29"/>
      <c r="G7" s="1"/>
    </row>
    <row r="8" spans="1:7" ht="15">
      <c r="A8" s="3"/>
      <c r="B8" s="4"/>
      <c r="C8" s="4"/>
      <c r="D8" s="30" t="s">
        <v>36</v>
      </c>
      <c r="E8" s="30"/>
      <c r="F8" s="30" t="s">
        <v>36</v>
      </c>
      <c r="G8" s="1"/>
    </row>
    <row r="9" spans="1:7" ht="15">
      <c r="A9" s="3"/>
      <c r="B9" s="4"/>
      <c r="C9" s="4"/>
      <c r="D9" s="122" t="str">
        <f>'Income Statement'!I10</f>
        <v>30.09.2009</v>
      </c>
      <c r="E9" s="7"/>
      <c r="F9" s="7" t="s">
        <v>11</v>
      </c>
      <c r="G9" s="1"/>
    </row>
    <row r="10" spans="1:7" ht="15">
      <c r="A10" s="3"/>
      <c r="B10" s="4"/>
      <c r="C10" s="4"/>
      <c r="D10" s="8" t="s">
        <v>12</v>
      </c>
      <c r="E10" s="8"/>
      <c r="F10" s="8" t="s">
        <v>12</v>
      </c>
      <c r="G10" s="1"/>
    </row>
    <row r="11" spans="1:7" ht="15">
      <c r="A11" s="31" t="s">
        <v>37</v>
      </c>
      <c r="B11" s="4"/>
      <c r="C11" s="1"/>
      <c r="D11" s="8"/>
      <c r="E11" s="8"/>
      <c r="F11" s="8"/>
      <c r="G11" s="1"/>
    </row>
    <row r="12" spans="1:7" ht="15">
      <c r="A12" s="1"/>
      <c r="B12" s="32" t="s">
        <v>38</v>
      </c>
      <c r="C12" s="1"/>
      <c r="D12" s="33">
        <v>8011</v>
      </c>
      <c r="E12" s="34"/>
      <c r="F12" s="33">
        <v>7474</v>
      </c>
      <c r="G12" s="1"/>
    </row>
    <row r="13" spans="1:7" ht="15">
      <c r="A13" s="1"/>
      <c r="B13" s="32" t="s">
        <v>40</v>
      </c>
      <c r="C13" s="1"/>
      <c r="D13" s="33">
        <v>8150</v>
      </c>
      <c r="E13" s="34"/>
      <c r="F13" s="33">
        <v>8215</v>
      </c>
      <c r="G13" s="1"/>
    </row>
    <row r="14" spans="1:7" ht="15">
      <c r="A14" s="1"/>
      <c r="B14" s="32" t="s">
        <v>39</v>
      </c>
      <c r="C14" s="1"/>
      <c r="D14" s="33">
        <v>6230</v>
      </c>
      <c r="E14" s="34"/>
      <c r="F14" s="33">
        <v>6230</v>
      </c>
      <c r="G14" s="1"/>
    </row>
    <row r="15" spans="1:7" ht="15">
      <c r="A15" s="1"/>
      <c r="B15" s="32" t="s">
        <v>41</v>
      </c>
      <c r="C15" s="1"/>
      <c r="D15" s="33">
        <v>584</v>
      </c>
      <c r="E15" s="34"/>
      <c r="F15" s="33">
        <v>584</v>
      </c>
      <c r="G15" s="1"/>
    </row>
    <row r="16" spans="1:7" ht="15">
      <c r="A16" s="1"/>
      <c r="B16" s="32" t="s">
        <v>210</v>
      </c>
      <c r="C16" s="1"/>
      <c r="D16" s="33">
        <v>4000</v>
      </c>
      <c r="E16" s="34"/>
      <c r="F16" s="33">
        <v>1000</v>
      </c>
      <c r="G16" s="1"/>
    </row>
    <row r="17" spans="1:7" ht="15">
      <c r="A17" s="1"/>
      <c r="B17" s="32"/>
      <c r="C17" s="1"/>
      <c r="D17" s="35">
        <f>SUM(D12:D16)</f>
        <v>26975</v>
      </c>
      <c r="E17" s="34"/>
      <c r="F17" s="35">
        <f>SUM(F12:F16)</f>
        <v>23503</v>
      </c>
      <c r="G17" s="1"/>
    </row>
    <row r="18" spans="1:7" ht="15">
      <c r="A18" s="4"/>
      <c r="B18" s="4"/>
      <c r="C18" s="1"/>
      <c r="D18" s="33"/>
      <c r="E18" s="34"/>
      <c r="F18" s="33"/>
      <c r="G18" s="1"/>
    </row>
    <row r="19" spans="1:7" ht="15">
      <c r="A19" s="31" t="s">
        <v>42</v>
      </c>
      <c r="B19" s="4"/>
      <c r="C19" s="1"/>
      <c r="D19" s="33"/>
      <c r="E19" s="34"/>
      <c r="F19" s="33"/>
      <c r="G19" s="1"/>
    </row>
    <row r="20" spans="1:7" ht="15">
      <c r="A20" s="4"/>
      <c r="B20" s="36" t="s">
        <v>43</v>
      </c>
      <c r="C20" s="1"/>
      <c r="D20" s="33">
        <v>503</v>
      </c>
      <c r="E20" s="34"/>
      <c r="F20" s="33">
        <v>499</v>
      </c>
      <c r="G20" s="1"/>
    </row>
    <row r="21" spans="1:7" ht="15">
      <c r="A21" s="4"/>
      <c r="B21" s="32" t="s">
        <v>44</v>
      </c>
      <c r="C21" s="1"/>
      <c r="D21" s="33">
        <f>5767+1</f>
        <v>5768</v>
      </c>
      <c r="E21" s="34"/>
      <c r="F21" s="33">
        <v>4210</v>
      </c>
      <c r="G21" s="1"/>
    </row>
    <row r="22" spans="1:7" ht="15">
      <c r="A22" s="4"/>
      <c r="B22" s="32" t="s">
        <v>45</v>
      </c>
      <c r="C22" s="1"/>
      <c r="D22" s="33">
        <v>300</v>
      </c>
      <c r="E22" s="34"/>
      <c r="F22" s="33">
        <v>252</v>
      </c>
      <c r="G22" s="1"/>
    </row>
    <row r="23" spans="1:7" ht="15">
      <c r="A23" s="4"/>
      <c r="B23" s="32" t="s">
        <v>46</v>
      </c>
      <c r="C23" s="1"/>
      <c r="D23" s="33">
        <v>165</v>
      </c>
      <c r="E23" s="17"/>
      <c r="F23" s="33">
        <v>512</v>
      </c>
      <c r="G23" s="1"/>
    </row>
    <row r="24" spans="1:7" ht="15">
      <c r="A24" s="4"/>
      <c r="B24" s="32" t="s">
        <v>47</v>
      </c>
      <c r="C24" s="1"/>
      <c r="D24" s="33">
        <v>9204</v>
      </c>
      <c r="E24" s="34"/>
      <c r="F24" s="33">
        <v>7873</v>
      </c>
      <c r="G24" s="1"/>
    </row>
    <row r="25" spans="1:7" ht="15">
      <c r="A25" s="4"/>
      <c r="B25" s="32"/>
      <c r="C25" s="1"/>
      <c r="D25" s="35">
        <f>SUM(D20:D24)</f>
        <v>15940</v>
      </c>
      <c r="E25" s="34"/>
      <c r="F25" s="35">
        <f>SUM(F20:F24)</f>
        <v>13346</v>
      </c>
      <c r="G25" s="1"/>
    </row>
    <row r="26" spans="1:7" ht="15">
      <c r="A26" s="31"/>
      <c r="B26" s="32"/>
      <c r="C26" s="1"/>
      <c r="D26" s="33"/>
      <c r="E26" s="34"/>
      <c r="F26" s="33"/>
      <c r="G26" s="1"/>
    </row>
    <row r="27" spans="1:7" ht="15">
      <c r="A27" s="31" t="s">
        <v>48</v>
      </c>
      <c r="B27" s="4"/>
      <c r="C27" s="1"/>
      <c r="D27" s="33"/>
      <c r="E27" s="34"/>
      <c r="F27" s="33"/>
      <c r="G27" s="1"/>
    </row>
    <row r="28" spans="1:7" ht="15">
      <c r="A28" s="4"/>
      <c r="B28" s="32" t="s">
        <v>49</v>
      </c>
      <c r="C28" s="1"/>
      <c r="D28" s="33">
        <v>120</v>
      </c>
      <c r="E28" s="34"/>
      <c r="F28" s="33">
        <v>246</v>
      </c>
      <c r="G28" s="1"/>
    </row>
    <row r="29" spans="1:7" ht="15">
      <c r="A29" s="4"/>
      <c r="B29" s="32" t="s">
        <v>50</v>
      </c>
      <c r="C29" s="1"/>
      <c r="D29" s="33">
        <v>127</v>
      </c>
      <c r="E29" s="34"/>
      <c r="F29" s="33">
        <v>122</v>
      </c>
      <c r="G29" s="1"/>
    </row>
    <row r="30" spans="1:7" ht="15">
      <c r="A30" s="4"/>
      <c r="B30" s="32" t="s">
        <v>51</v>
      </c>
      <c r="C30" s="1"/>
      <c r="D30" s="33">
        <v>1689</v>
      </c>
      <c r="E30" s="34"/>
      <c r="F30" s="33">
        <v>891</v>
      </c>
      <c r="G30" s="1"/>
    </row>
    <row r="31" spans="1:7" ht="15">
      <c r="A31" s="4"/>
      <c r="B31" s="32" t="s">
        <v>52</v>
      </c>
      <c r="C31" s="1"/>
      <c r="D31" s="33">
        <v>365</v>
      </c>
      <c r="E31" s="34"/>
      <c r="F31" s="33">
        <v>36</v>
      </c>
      <c r="G31" s="1"/>
    </row>
    <row r="32" spans="1:7" ht="15" hidden="1">
      <c r="A32" s="4"/>
      <c r="B32" s="32" t="s">
        <v>53</v>
      </c>
      <c r="C32" s="1"/>
      <c r="D32" s="33">
        <v>0</v>
      </c>
      <c r="E32" s="34"/>
      <c r="F32" s="33">
        <v>0</v>
      </c>
      <c r="G32" s="1"/>
    </row>
    <row r="33" spans="1:7" ht="15">
      <c r="A33" s="3"/>
      <c r="B33" s="4"/>
      <c r="C33" s="32" t="s">
        <v>54</v>
      </c>
      <c r="D33" s="35">
        <f>SUM(D28:D32)</f>
        <v>2301</v>
      </c>
      <c r="E33" s="34"/>
      <c r="F33" s="35">
        <f>SUM(F28:F32)</f>
        <v>1295</v>
      </c>
      <c r="G33" s="1"/>
    </row>
    <row r="34" spans="1:7" ht="15">
      <c r="A34" s="31" t="s">
        <v>55</v>
      </c>
      <c r="B34" s="1"/>
      <c r="C34" s="4"/>
      <c r="D34" s="33">
        <f>+D25-D33</f>
        <v>13639</v>
      </c>
      <c r="E34" s="34"/>
      <c r="F34" s="33">
        <f>+F25-F33</f>
        <v>12051</v>
      </c>
      <c r="G34" s="1"/>
    </row>
    <row r="35" spans="1:7" ht="15.75" thickBot="1">
      <c r="A35" s="3"/>
      <c r="B35" s="4"/>
      <c r="C35" s="4"/>
      <c r="D35" s="37">
        <f>+D34+D17</f>
        <v>40614</v>
      </c>
      <c r="E35" s="34"/>
      <c r="F35" s="37">
        <f>+F34+F17</f>
        <v>35554</v>
      </c>
      <c r="G35" s="1"/>
    </row>
    <row r="36" spans="1:7" ht="15">
      <c r="A36" s="3"/>
      <c r="B36" s="4"/>
      <c r="C36" s="4"/>
      <c r="D36" s="33"/>
      <c r="E36" s="34"/>
      <c r="F36" s="33"/>
      <c r="G36" s="1"/>
    </row>
    <row r="37" spans="1:7" ht="15">
      <c r="A37" s="31" t="s">
        <v>56</v>
      </c>
      <c r="B37" s="1"/>
      <c r="C37" s="4"/>
      <c r="D37" s="33"/>
      <c r="E37" s="34"/>
      <c r="F37" s="33"/>
      <c r="G37" s="1"/>
    </row>
    <row r="38" spans="1:7" ht="15">
      <c r="A38" s="3"/>
      <c r="B38" s="32" t="s">
        <v>57</v>
      </c>
      <c r="C38" s="1"/>
      <c r="D38" s="33">
        <f>+'[1]Statement of Changes in Equity'!G34</f>
        <v>17079</v>
      </c>
      <c r="E38" s="34"/>
      <c r="F38" s="33">
        <f>+'[1]Statement of Changes in Equity'!G24</f>
        <v>17079</v>
      </c>
      <c r="G38" s="1"/>
    </row>
    <row r="39" spans="1:7" ht="15">
      <c r="A39" s="3"/>
      <c r="B39" s="32" t="s">
        <v>58</v>
      </c>
      <c r="C39" s="1"/>
      <c r="D39" s="33">
        <f>+'[1]Statement of Changes in Equity'!I34</f>
        <v>4522</v>
      </c>
      <c r="E39" s="34"/>
      <c r="F39" s="33">
        <f>+'[1]Statement of Changes in Equity'!I24</f>
        <v>4522</v>
      </c>
      <c r="G39" s="1"/>
    </row>
    <row r="40" spans="1:7" ht="15">
      <c r="A40" s="3"/>
      <c r="B40" s="32" t="s">
        <v>230</v>
      </c>
      <c r="C40" s="1"/>
      <c r="D40" s="33">
        <v>1935</v>
      </c>
      <c r="E40" s="34"/>
      <c r="F40" s="33">
        <v>0</v>
      </c>
      <c r="G40" s="1"/>
    </row>
    <row r="41" spans="1:7" ht="15">
      <c r="A41" s="3"/>
      <c r="B41" s="32" t="s">
        <v>59</v>
      </c>
      <c r="C41" s="1"/>
      <c r="D41" s="33">
        <f>16551+1</f>
        <v>16552</v>
      </c>
      <c r="E41" s="34"/>
      <c r="F41" s="33">
        <v>13396</v>
      </c>
      <c r="G41" s="1"/>
    </row>
    <row r="42" spans="1:7" ht="15">
      <c r="A42" s="3"/>
      <c r="B42" s="32" t="s">
        <v>60</v>
      </c>
      <c r="C42" s="1"/>
      <c r="D42" s="35">
        <f>SUM(D38:D41)</f>
        <v>40088</v>
      </c>
      <c r="E42" s="34"/>
      <c r="F42" s="35">
        <f>SUM(F38:F41)</f>
        <v>34997</v>
      </c>
      <c r="G42" s="1"/>
    </row>
    <row r="43" spans="1:7" ht="15">
      <c r="A43" s="3"/>
      <c r="B43" s="4"/>
      <c r="C43" s="1"/>
      <c r="D43" s="34"/>
      <c r="E43" s="34"/>
      <c r="F43" s="33"/>
      <c r="G43" s="1"/>
    </row>
    <row r="44" spans="1:7" ht="15">
      <c r="A44" s="3"/>
      <c r="B44" s="32" t="s">
        <v>49</v>
      </c>
      <c r="C44" s="1"/>
      <c r="D44" s="33">
        <v>49</v>
      </c>
      <c r="E44" s="34"/>
      <c r="F44" s="33">
        <v>111</v>
      </c>
      <c r="G44" s="1"/>
    </row>
    <row r="45" spans="1:7" ht="15">
      <c r="A45" s="3"/>
      <c r="B45" s="32" t="s">
        <v>61</v>
      </c>
      <c r="C45" s="1"/>
      <c r="D45" s="33">
        <v>477</v>
      </c>
      <c r="E45" s="34"/>
      <c r="F45" s="33">
        <v>446</v>
      </c>
      <c r="G45" s="1"/>
    </row>
    <row r="46" spans="1:7" ht="15">
      <c r="A46" s="3"/>
      <c r="B46" s="32" t="s">
        <v>62</v>
      </c>
      <c r="C46" s="1"/>
      <c r="D46" s="35">
        <f>SUM(D44:D45)</f>
        <v>526</v>
      </c>
      <c r="E46" s="34"/>
      <c r="F46" s="35">
        <f>SUM(F44:F45)</f>
        <v>557</v>
      </c>
      <c r="G46" s="1"/>
    </row>
    <row r="47" spans="1:10" ht="15.75" thickBot="1">
      <c r="A47" s="3"/>
      <c r="B47" s="4"/>
      <c r="C47" s="4"/>
      <c r="D47" s="38">
        <f>+D42+D46</f>
        <v>40614</v>
      </c>
      <c r="E47" s="34"/>
      <c r="F47" s="38">
        <f>+F42+F46</f>
        <v>35554</v>
      </c>
      <c r="G47" s="1"/>
      <c r="I47" s="123">
        <f>D47-D35</f>
        <v>0</v>
      </c>
      <c r="J47" s="123">
        <f>F35-F47</f>
        <v>0</v>
      </c>
    </row>
    <row r="48" spans="1:7" ht="15">
      <c r="A48" s="3"/>
      <c r="B48" s="4"/>
      <c r="C48" s="4"/>
      <c r="D48" s="34"/>
      <c r="E48" s="34"/>
      <c r="F48" s="33"/>
      <c r="G48" s="1"/>
    </row>
    <row r="49" spans="1:7" ht="15.75" thickBot="1">
      <c r="A49" s="31" t="s">
        <v>63</v>
      </c>
      <c r="B49" s="1"/>
      <c r="C49" s="4"/>
      <c r="D49" s="39">
        <f>+D42/170793000*100*1000</f>
        <v>23.47168794974033</v>
      </c>
      <c r="E49" s="40" t="s">
        <v>30</v>
      </c>
      <c r="F49" s="39">
        <f>+F42/170793000*100*1000</f>
        <v>20.490886628843104</v>
      </c>
      <c r="G49" s="40" t="s">
        <v>30</v>
      </c>
    </row>
    <row r="50" spans="1:7" ht="12" customHeight="1">
      <c r="A50" s="3"/>
      <c r="B50" s="4"/>
      <c r="C50" s="4"/>
      <c r="D50" s="41"/>
      <c r="E50" s="41"/>
      <c r="F50" s="41"/>
      <c r="G50" s="1"/>
    </row>
    <row r="51" spans="1:7" ht="15">
      <c r="A51" s="42" t="s">
        <v>30</v>
      </c>
      <c r="B51" s="150" t="s">
        <v>34</v>
      </c>
      <c r="C51" s="150"/>
      <c r="D51" s="150"/>
      <c r="E51" s="150"/>
      <c r="F51" s="150"/>
      <c r="G51" s="43"/>
    </row>
    <row r="52" spans="1:7" ht="10.5" customHeight="1">
      <c r="A52" s="42"/>
      <c r="B52" s="110"/>
      <c r="C52" s="110"/>
      <c r="D52" s="110"/>
      <c r="E52" s="110"/>
      <c r="F52" s="110"/>
      <c r="G52" s="43"/>
    </row>
    <row r="53" spans="1:7" ht="15">
      <c r="A53" s="149" t="s">
        <v>214</v>
      </c>
      <c r="B53" s="149"/>
      <c r="C53" s="149"/>
      <c r="D53" s="149"/>
      <c r="E53" s="149"/>
      <c r="F53" s="149"/>
      <c r="G53" s="149"/>
    </row>
    <row r="54" spans="1:7" ht="15" customHeight="1">
      <c r="A54" s="149"/>
      <c r="B54" s="149"/>
      <c r="C54" s="149"/>
      <c r="D54" s="149"/>
      <c r="E54" s="149"/>
      <c r="F54" s="149"/>
      <c r="G54" s="149"/>
    </row>
  </sheetData>
  <sheetProtection/>
  <mergeCells count="8">
    <mergeCell ref="A53:G54"/>
    <mergeCell ref="B51:F51"/>
    <mergeCell ref="A1:F1"/>
    <mergeCell ref="A2:F2"/>
    <mergeCell ref="A3:F3"/>
    <mergeCell ref="A4:F4"/>
    <mergeCell ref="A5:F5"/>
    <mergeCell ref="A6:F6"/>
  </mergeCells>
  <printOptions/>
  <pageMargins left="0.7" right="0.28" top="0.5" bottom="0" header="0.39"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41"/>
  <sheetViews>
    <sheetView view="pageBreakPreview" zoomScaleSheetLayoutView="100" zoomScalePageLayoutView="0" workbookViewId="0" topLeftCell="A4">
      <selection activeCell="A37" sqref="A37"/>
    </sheetView>
  </sheetViews>
  <sheetFormatPr defaultColWidth="9.140625" defaultRowHeight="15"/>
  <cols>
    <col min="1" max="3" width="3.7109375" style="0" customWidth="1"/>
    <col min="4" max="4" width="22.7109375" style="0" customWidth="1"/>
    <col min="5" max="5" width="8.00390625" style="0" customWidth="1"/>
    <col min="6" max="6" width="2.28125" style="0" customWidth="1"/>
    <col min="7" max="7" width="15.28125" style="0" customWidth="1"/>
    <col min="8" max="8" width="2.28125" style="0" customWidth="1"/>
    <col min="9" max="9" width="15.28125" style="0" customWidth="1"/>
    <col min="10" max="10" width="2.28125" style="0" customWidth="1"/>
    <col min="11" max="11" width="15.28125" style="0" hidden="1" customWidth="1"/>
    <col min="12" max="12" width="2.28125" style="0" hidden="1" customWidth="1"/>
    <col min="13" max="13" width="15.28125" style="0" customWidth="1"/>
    <col min="14" max="14" width="2.28125" style="0" customWidth="1"/>
    <col min="15" max="15" width="15.28125" style="0" customWidth="1"/>
    <col min="16" max="16" width="2.28125" style="0" customWidth="1"/>
    <col min="17" max="17" width="15.28125" style="0" customWidth="1"/>
    <col min="18" max="18" width="2.28125" style="0" customWidth="1"/>
  </cols>
  <sheetData>
    <row r="1" spans="1:17" ht="23.25">
      <c r="A1" s="145" t="str">
        <f>+'[1]Income Statements'!A1:K1</f>
        <v>TEX CYCLE TECHNOLOGY (M) BERHAD</v>
      </c>
      <c r="B1" s="145"/>
      <c r="C1" s="145"/>
      <c r="D1" s="145"/>
      <c r="E1" s="145"/>
      <c r="F1" s="145"/>
      <c r="G1" s="145"/>
      <c r="H1" s="145"/>
      <c r="I1" s="145"/>
      <c r="J1" s="145"/>
      <c r="K1" s="145"/>
      <c r="L1" s="145"/>
      <c r="M1" s="145"/>
      <c r="N1" s="145"/>
      <c r="O1" s="145"/>
      <c r="P1" s="145"/>
      <c r="Q1" s="145"/>
    </row>
    <row r="2" spans="1:17" ht="15">
      <c r="A2" s="146" t="str">
        <f>+'[1]Income Statements'!A2:K2</f>
        <v>Company's No.: 642619-P</v>
      </c>
      <c r="B2" s="146"/>
      <c r="C2" s="146"/>
      <c r="D2" s="146"/>
      <c r="E2" s="146"/>
      <c r="F2" s="146"/>
      <c r="G2" s="146"/>
      <c r="H2" s="146"/>
      <c r="I2" s="146"/>
      <c r="J2" s="146"/>
      <c r="K2" s="146"/>
      <c r="L2" s="146"/>
      <c r="M2" s="146"/>
      <c r="N2" s="146"/>
      <c r="O2" s="146"/>
      <c r="P2" s="146"/>
      <c r="Q2" s="146"/>
    </row>
    <row r="3" spans="1:17" ht="15">
      <c r="A3" s="146" t="s">
        <v>2</v>
      </c>
      <c r="B3" s="146"/>
      <c r="C3" s="146"/>
      <c r="D3" s="146"/>
      <c r="E3" s="146"/>
      <c r="F3" s="146"/>
      <c r="G3" s="146"/>
      <c r="H3" s="146"/>
      <c r="I3" s="146"/>
      <c r="J3" s="146"/>
      <c r="K3" s="146"/>
      <c r="L3" s="146"/>
      <c r="M3" s="146"/>
      <c r="N3" s="146"/>
      <c r="O3" s="146"/>
      <c r="P3" s="146"/>
      <c r="Q3" s="146"/>
    </row>
    <row r="4" spans="1:17" ht="15.75">
      <c r="A4" s="151" t="s">
        <v>239</v>
      </c>
      <c r="B4" s="151"/>
      <c r="C4" s="151"/>
      <c r="D4" s="151"/>
      <c r="E4" s="151"/>
      <c r="F4" s="151"/>
      <c r="G4" s="151"/>
      <c r="H4" s="151"/>
      <c r="I4" s="151"/>
      <c r="J4" s="151"/>
      <c r="K4" s="151"/>
      <c r="L4" s="151"/>
      <c r="M4" s="151"/>
      <c r="N4" s="151"/>
      <c r="O4" s="151"/>
      <c r="P4" s="151"/>
      <c r="Q4" s="151"/>
    </row>
    <row r="5" spans="1:17" ht="16.5" thickBot="1">
      <c r="A5" s="147" t="s">
        <v>64</v>
      </c>
      <c r="B5" s="147"/>
      <c r="C5" s="147"/>
      <c r="D5" s="147"/>
      <c r="E5" s="147"/>
      <c r="F5" s="147"/>
      <c r="G5" s="147"/>
      <c r="H5" s="147"/>
      <c r="I5" s="147"/>
      <c r="J5" s="147"/>
      <c r="K5" s="147"/>
      <c r="L5" s="147"/>
      <c r="M5" s="147"/>
      <c r="N5" s="147"/>
      <c r="O5" s="147"/>
      <c r="P5" s="147"/>
      <c r="Q5" s="147"/>
    </row>
    <row r="6" spans="1:17" ht="15">
      <c r="A6" s="148" t="s">
        <v>4</v>
      </c>
      <c r="B6" s="148"/>
      <c r="C6" s="148"/>
      <c r="D6" s="148"/>
      <c r="E6" s="148"/>
      <c r="F6" s="148"/>
      <c r="G6" s="148"/>
      <c r="H6" s="148"/>
      <c r="I6" s="148"/>
      <c r="J6" s="148"/>
      <c r="K6" s="148"/>
      <c r="L6" s="148"/>
      <c r="M6" s="148"/>
      <c r="N6" s="148"/>
      <c r="O6" s="148"/>
      <c r="P6" s="148"/>
      <c r="Q6" s="148"/>
    </row>
    <row r="7" spans="1:17" ht="15">
      <c r="A7" s="2"/>
      <c r="B7" s="2"/>
      <c r="C7" s="2"/>
      <c r="D7" s="2"/>
      <c r="E7" s="2"/>
      <c r="F7" s="2"/>
      <c r="G7" s="2"/>
      <c r="H7" s="2"/>
      <c r="I7" s="2"/>
      <c r="J7" s="2"/>
      <c r="K7" s="2"/>
      <c r="L7" s="2"/>
      <c r="M7" s="2"/>
      <c r="N7" s="2"/>
      <c r="O7" s="2"/>
      <c r="P7" s="2"/>
      <c r="Q7" s="2"/>
    </row>
    <row r="8" spans="1:17" ht="38.25">
      <c r="A8" s="3"/>
      <c r="B8" s="3"/>
      <c r="C8" s="4"/>
      <c r="D8" s="4"/>
      <c r="E8" s="45" t="s">
        <v>65</v>
      </c>
      <c r="F8" s="30"/>
      <c r="G8" s="30" t="s">
        <v>66</v>
      </c>
      <c r="H8" s="30"/>
      <c r="I8" s="46" t="s">
        <v>67</v>
      </c>
      <c r="J8" s="30"/>
      <c r="K8" s="47" t="s">
        <v>68</v>
      </c>
      <c r="L8" s="30"/>
      <c r="M8" s="30" t="s">
        <v>242</v>
      </c>
      <c r="N8" s="30"/>
      <c r="O8" s="30" t="s">
        <v>69</v>
      </c>
      <c r="P8" s="30"/>
      <c r="Q8" s="30" t="s">
        <v>70</v>
      </c>
    </row>
    <row r="9" spans="1:17" ht="15">
      <c r="A9" s="3"/>
      <c r="B9" s="3"/>
      <c r="C9" s="4"/>
      <c r="D9" s="4"/>
      <c r="E9" s="1"/>
      <c r="F9" s="5"/>
      <c r="G9" s="8" t="s">
        <v>12</v>
      </c>
      <c r="H9" s="8"/>
      <c r="I9" s="8" t="s">
        <v>12</v>
      </c>
      <c r="J9" s="8"/>
      <c r="K9" s="8" t="s">
        <v>12</v>
      </c>
      <c r="L9" s="8"/>
      <c r="M9" s="8" t="s">
        <v>12</v>
      </c>
      <c r="N9" s="8"/>
      <c r="O9" s="8" t="s">
        <v>12</v>
      </c>
      <c r="P9" s="8"/>
      <c r="Q9" s="8" t="s">
        <v>12</v>
      </c>
    </row>
    <row r="10" spans="1:17" ht="15">
      <c r="A10" s="3"/>
      <c r="B10" s="3"/>
      <c r="C10" s="4"/>
      <c r="D10" s="4"/>
      <c r="E10" s="1"/>
      <c r="F10" s="5"/>
      <c r="G10" s="5"/>
      <c r="H10" s="5"/>
      <c r="I10" s="5"/>
      <c r="J10" s="5"/>
      <c r="K10" s="48"/>
      <c r="L10" s="5"/>
      <c r="M10" s="5"/>
      <c r="N10" s="5"/>
      <c r="O10" s="5"/>
      <c r="P10" s="5"/>
      <c r="Q10" s="5"/>
    </row>
    <row r="11" spans="1:17" ht="15">
      <c r="A11" s="14" t="s">
        <v>75</v>
      </c>
      <c r="B11" s="1"/>
      <c r="C11" s="1"/>
      <c r="D11" s="1"/>
      <c r="E11" s="1"/>
      <c r="F11" s="1"/>
      <c r="G11" s="55">
        <v>17079</v>
      </c>
      <c r="H11" s="10"/>
      <c r="I11" s="10">
        <v>4522</v>
      </c>
      <c r="J11" s="10"/>
      <c r="K11" s="16">
        <v>0</v>
      </c>
      <c r="L11" s="10"/>
      <c r="M11" s="10">
        <v>0</v>
      </c>
      <c r="N11" s="10"/>
      <c r="O11" s="10">
        <v>9387</v>
      </c>
      <c r="P11" s="10"/>
      <c r="Q11" s="10">
        <f>SUM(G11:O11)</f>
        <v>30988</v>
      </c>
    </row>
    <row r="12" spans="1:17" ht="15" hidden="1">
      <c r="A12" s="1"/>
      <c r="B12" s="1"/>
      <c r="C12" s="1"/>
      <c r="D12" s="1"/>
      <c r="E12" s="1"/>
      <c r="F12" s="1"/>
      <c r="G12" s="10"/>
      <c r="H12" s="10"/>
      <c r="I12" s="10"/>
      <c r="J12" s="10"/>
      <c r="K12" s="16"/>
      <c r="L12" s="10"/>
      <c r="M12" s="10"/>
      <c r="N12" s="10"/>
      <c r="O12" s="10"/>
      <c r="P12" s="10"/>
      <c r="Q12" s="10"/>
    </row>
    <row r="13" spans="1:17" ht="15" hidden="1">
      <c r="A13" s="1" t="s">
        <v>71</v>
      </c>
      <c r="B13" s="1"/>
      <c r="C13" s="1"/>
      <c r="D13" s="1"/>
      <c r="E13" s="49"/>
      <c r="F13" s="1"/>
      <c r="G13" s="10">
        <v>0</v>
      </c>
      <c r="H13" s="11"/>
      <c r="I13" s="11">
        <v>0</v>
      </c>
      <c r="J13" s="10"/>
      <c r="K13" s="50">
        <v>0</v>
      </c>
      <c r="L13" s="10"/>
      <c r="M13" s="10"/>
      <c r="N13" s="10"/>
      <c r="O13" s="51">
        <v>0</v>
      </c>
      <c r="P13" s="10"/>
      <c r="Q13" s="10">
        <f>SUM(G13:O13)</f>
        <v>0</v>
      </c>
    </row>
    <row r="14" spans="1:17" ht="15">
      <c r="A14" s="52"/>
      <c r="B14" s="1"/>
      <c r="C14" s="1"/>
      <c r="D14" s="1"/>
      <c r="E14" s="1"/>
      <c r="F14" s="1"/>
      <c r="G14" s="15"/>
      <c r="H14" s="11"/>
      <c r="I14" s="11"/>
      <c r="J14" s="10"/>
      <c r="K14" s="11"/>
      <c r="L14" s="10"/>
      <c r="M14" s="10"/>
      <c r="N14" s="10"/>
      <c r="O14" s="11"/>
      <c r="P14" s="10"/>
      <c r="Q14" s="10"/>
    </row>
    <row r="15" spans="1:17" ht="15">
      <c r="A15" s="53" t="s">
        <v>24</v>
      </c>
      <c r="B15" s="17"/>
      <c r="C15" s="17"/>
      <c r="D15" s="17"/>
      <c r="E15" s="17"/>
      <c r="F15" s="17"/>
      <c r="G15" s="15">
        <v>0</v>
      </c>
      <c r="H15" s="15"/>
      <c r="I15" s="15">
        <v>0</v>
      </c>
      <c r="J15" s="51"/>
      <c r="K15" s="15">
        <v>0</v>
      </c>
      <c r="L15" s="51"/>
      <c r="M15" s="51">
        <v>0</v>
      </c>
      <c r="N15" s="51"/>
      <c r="O15" s="15">
        <f>'Income Statement'!K35</f>
        <v>4117</v>
      </c>
      <c r="P15" s="51"/>
      <c r="Q15" s="51">
        <f>SUM(G15:O15)</f>
        <v>4117</v>
      </c>
    </row>
    <row r="16" spans="1:17" s="130" customFormat="1" ht="15">
      <c r="A16" s="53"/>
      <c r="B16" s="17"/>
      <c r="C16" s="17"/>
      <c r="D16" s="17"/>
      <c r="E16" s="17"/>
      <c r="F16" s="17"/>
      <c r="G16" s="15"/>
      <c r="H16" s="15"/>
      <c r="I16" s="15"/>
      <c r="J16" s="51"/>
      <c r="K16" s="15"/>
      <c r="L16" s="51"/>
      <c r="M16" s="15"/>
      <c r="N16" s="51"/>
      <c r="O16" s="15"/>
      <c r="P16" s="51"/>
      <c r="Q16" s="51"/>
    </row>
    <row r="17" spans="1:17" ht="15">
      <c r="A17" s="1" t="s">
        <v>73</v>
      </c>
      <c r="B17" s="1"/>
      <c r="C17" s="1"/>
      <c r="D17" s="1"/>
      <c r="E17" s="1"/>
      <c r="F17" s="1"/>
      <c r="G17" s="15"/>
      <c r="H17" s="15"/>
      <c r="I17" s="15"/>
      <c r="J17" s="51"/>
      <c r="K17" s="15"/>
      <c r="L17" s="51"/>
      <c r="M17" s="15"/>
      <c r="N17" s="51"/>
      <c r="O17" s="15"/>
      <c r="P17" s="51"/>
      <c r="Q17" s="51"/>
    </row>
    <row r="18" spans="1:17" ht="15">
      <c r="A18" s="52"/>
      <c r="B18" s="1" t="s">
        <v>74</v>
      </c>
      <c r="C18" s="1"/>
      <c r="D18" s="1"/>
      <c r="E18" s="1"/>
      <c r="F18" s="1"/>
      <c r="G18" s="15"/>
      <c r="H18" s="11"/>
      <c r="I18" s="15"/>
      <c r="J18" s="10"/>
      <c r="K18" s="11"/>
      <c r="L18" s="10"/>
      <c r="M18" s="15"/>
      <c r="N18" s="10"/>
      <c r="O18" s="15"/>
      <c r="P18" s="10"/>
      <c r="Q18" s="51"/>
    </row>
    <row r="19" spans="1:17" ht="15">
      <c r="A19" s="52"/>
      <c r="B19" s="1" t="s">
        <v>77</v>
      </c>
      <c r="C19" s="1"/>
      <c r="D19" s="1"/>
      <c r="E19" s="1"/>
      <c r="F19" s="1"/>
      <c r="G19" s="13">
        <v>0</v>
      </c>
      <c r="H19" s="11"/>
      <c r="I19" s="13">
        <v>0</v>
      </c>
      <c r="J19" s="10"/>
      <c r="K19" s="11">
        <v>0</v>
      </c>
      <c r="L19" s="10"/>
      <c r="M19" s="13">
        <v>0</v>
      </c>
      <c r="N19" s="10"/>
      <c r="O19" s="13">
        <v>-632</v>
      </c>
      <c r="P19" s="10"/>
      <c r="Q19" s="12">
        <f>SUM(G19:O19)</f>
        <v>-632</v>
      </c>
    </row>
    <row r="20" spans="1:17" ht="15">
      <c r="A20" s="1"/>
      <c r="B20" s="1"/>
      <c r="C20" s="1"/>
      <c r="D20" s="1"/>
      <c r="E20" s="1"/>
      <c r="F20" s="1"/>
      <c r="G20" s="15"/>
      <c r="H20" s="10"/>
      <c r="I20" s="51"/>
      <c r="J20" s="51"/>
      <c r="K20" s="54"/>
      <c r="L20" s="51"/>
      <c r="M20" s="51"/>
      <c r="N20" s="51"/>
      <c r="O20" s="10"/>
      <c r="P20" s="10"/>
      <c r="Q20" s="10"/>
    </row>
    <row r="21" spans="1:17" ht="15.75" thickBot="1">
      <c r="A21" s="20" t="s">
        <v>250</v>
      </c>
      <c r="B21" s="21"/>
      <c r="C21" s="21"/>
      <c r="D21" s="21"/>
      <c r="E21" s="1"/>
      <c r="F21" s="1"/>
      <c r="G21" s="18">
        <f>SUM(G11:G19)</f>
        <v>17079</v>
      </c>
      <c r="H21" s="51"/>
      <c r="I21" s="18">
        <f>SUM(I11:I19)</f>
        <v>4522</v>
      </c>
      <c r="J21" s="51"/>
      <c r="K21" s="18">
        <f>SUM(K11:K15)</f>
        <v>0</v>
      </c>
      <c r="L21" s="51"/>
      <c r="M21" s="18">
        <f>SUM(M11:M19)</f>
        <v>0</v>
      </c>
      <c r="N21" s="51"/>
      <c r="O21" s="18">
        <f>SUM(O11:O19)</f>
        <v>12872</v>
      </c>
      <c r="P21" s="10"/>
      <c r="Q21" s="18">
        <f>SUM(Q11:Q19)</f>
        <v>34473</v>
      </c>
    </row>
    <row r="22" spans="1:17" ht="15">
      <c r="A22" s="3"/>
      <c r="B22" s="3"/>
      <c r="C22" s="4"/>
      <c r="D22" s="4"/>
      <c r="E22" s="1"/>
      <c r="F22" s="5"/>
      <c r="G22" s="5"/>
      <c r="H22" s="5"/>
      <c r="I22" s="5"/>
      <c r="J22" s="5"/>
      <c r="K22" s="48"/>
      <c r="L22" s="5"/>
      <c r="M22" s="5"/>
      <c r="N22" s="5"/>
      <c r="O22" s="5"/>
      <c r="P22" s="5"/>
      <c r="Q22" s="5"/>
    </row>
    <row r="23" spans="1:17" ht="15">
      <c r="A23" s="3"/>
      <c r="B23" s="3"/>
      <c r="C23" s="4"/>
      <c r="D23" s="4"/>
      <c r="E23" s="1"/>
      <c r="F23" s="5"/>
      <c r="G23" s="5"/>
      <c r="H23" s="5"/>
      <c r="I23" s="5"/>
      <c r="J23" s="5"/>
      <c r="K23" s="48"/>
      <c r="L23" s="5"/>
      <c r="M23" s="5"/>
      <c r="N23" s="5"/>
      <c r="O23" s="5"/>
      <c r="P23" s="5"/>
      <c r="Q23" s="5"/>
    </row>
    <row r="24" spans="1:17" ht="15">
      <c r="A24" s="14" t="s">
        <v>213</v>
      </c>
      <c r="B24" s="1"/>
      <c r="C24" s="1"/>
      <c r="D24" s="1"/>
      <c r="E24" s="1"/>
      <c r="F24" s="1"/>
      <c r="G24" s="55">
        <v>17079</v>
      </c>
      <c r="H24" s="10"/>
      <c r="I24" s="10">
        <v>4522</v>
      </c>
      <c r="J24" s="10"/>
      <c r="K24" s="16">
        <v>0</v>
      </c>
      <c r="L24" s="10"/>
      <c r="M24" s="10">
        <v>0</v>
      </c>
      <c r="N24" s="10"/>
      <c r="O24" s="10">
        <v>13396</v>
      </c>
      <c r="P24" s="10"/>
      <c r="Q24" s="10">
        <f>SUM(G24:O24)</f>
        <v>34997</v>
      </c>
    </row>
    <row r="25" spans="1:17" ht="15">
      <c r="A25" s="1"/>
      <c r="B25" s="1"/>
      <c r="C25" s="1"/>
      <c r="D25" s="1"/>
      <c r="E25" s="1"/>
      <c r="F25" s="1"/>
      <c r="G25" s="10"/>
      <c r="H25" s="10"/>
      <c r="I25" s="10"/>
      <c r="J25" s="10"/>
      <c r="K25" s="16"/>
      <c r="L25" s="10"/>
      <c r="M25" s="10"/>
      <c r="N25" s="10"/>
      <c r="O25" s="10"/>
      <c r="P25" s="10"/>
      <c r="Q25" s="10"/>
    </row>
    <row r="26" spans="1:17" ht="15">
      <c r="A26" s="53" t="s">
        <v>24</v>
      </c>
      <c r="B26" s="17"/>
      <c r="C26" s="17"/>
      <c r="D26" s="17"/>
      <c r="E26" s="17"/>
      <c r="F26" s="17"/>
      <c r="G26" s="15" t="s">
        <v>76</v>
      </c>
      <c r="H26" s="15"/>
      <c r="I26" s="15" t="s">
        <v>76</v>
      </c>
      <c r="J26" s="51"/>
      <c r="K26" s="57" t="s">
        <v>76</v>
      </c>
      <c r="L26" s="51"/>
      <c r="M26" s="51">
        <v>0</v>
      </c>
      <c r="N26" s="51"/>
      <c r="O26" s="51">
        <f>'Income Statement'!I35</f>
        <v>3997</v>
      </c>
      <c r="P26" s="51"/>
      <c r="Q26" s="51">
        <f>SUM(G26:O26)</f>
        <v>3997</v>
      </c>
    </row>
    <row r="27" spans="1:17" ht="15">
      <c r="A27" s="1"/>
      <c r="B27" s="1"/>
      <c r="C27" s="1"/>
      <c r="D27" s="1"/>
      <c r="E27" s="1"/>
      <c r="F27" s="1"/>
      <c r="G27" s="15"/>
      <c r="H27" s="15"/>
      <c r="I27" s="15"/>
      <c r="J27" s="51"/>
      <c r="K27" s="57"/>
      <c r="L27" s="51"/>
      <c r="M27" s="51"/>
      <c r="N27" s="51"/>
      <c r="O27" s="51"/>
      <c r="P27" s="51"/>
      <c r="Q27" s="51"/>
    </row>
    <row r="28" spans="1:17" ht="15">
      <c r="A28" s="1" t="s">
        <v>243</v>
      </c>
      <c r="B28" s="1"/>
      <c r="C28" s="1"/>
      <c r="D28" s="1"/>
      <c r="E28" s="1"/>
      <c r="F28" s="1"/>
      <c r="G28" s="15" t="s">
        <v>76</v>
      </c>
      <c r="H28" s="15"/>
      <c r="I28" s="15" t="s">
        <v>76</v>
      </c>
      <c r="J28" s="51"/>
      <c r="K28" s="57"/>
      <c r="L28" s="51"/>
      <c r="M28" s="51">
        <v>1975</v>
      </c>
      <c r="N28" s="51"/>
      <c r="O28" s="15" t="s">
        <v>76</v>
      </c>
      <c r="P28" s="51"/>
      <c r="Q28" s="51">
        <f>SUM(G28:O28)</f>
        <v>1975</v>
      </c>
    </row>
    <row r="29" spans="1:17" ht="15">
      <c r="A29" s="1"/>
      <c r="B29" s="1"/>
      <c r="C29" s="1"/>
      <c r="D29" s="1"/>
      <c r="E29" s="1"/>
      <c r="F29" s="1"/>
      <c r="G29" s="15"/>
      <c r="H29" s="15"/>
      <c r="I29" s="15"/>
      <c r="J29" s="51"/>
      <c r="K29" s="57"/>
      <c r="L29" s="51"/>
      <c r="M29" s="51"/>
      <c r="N29" s="51"/>
      <c r="O29" s="51"/>
      <c r="P29" s="51"/>
      <c r="Q29" s="51"/>
    </row>
    <row r="30" spans="1:17" ht="15">
      <c r="A30" s="1" t="s">
        <v>244</v>
      </c>
      <c r="B30" s="1"/>
      <c r="C30" s="1"/>
      <c r="D30" s="1"/>
      <c r="E30" s="1"/>
      <c r="F30" s="1"/>
      <c r="G30" s="15" t="s">
        <v>76</v>
      </c>
      <c r="H30" s="15"/>
      <c r="I30" s="15" t="s">
        <v>76</v>
      </c>
      <c r="J30" s="51"/>
      <c r="K30" s="57"/>
      <c r="L30" s="51"/>
      <c r="M30" s="51">
        <v>-40</v>
      </c>
      <c r="N30" s="51"/>
      <c r="O30" s="15">
        <v>0</v>
      </c>
      <c r="P30" s="51"/>
      <c r="Q30" s="51">
        <f>SUM(G30:O30)</f>
        <v>-40</v>
      </c>
    </row>
    <row r="31" spans="1:17" ht="15">
      <c r="A31" s="1"/>
      <c r="B31" s="1"/>
      <c r="C31" s="1"/>
      <c r="D31" s="1"/>
      <c r="E31" s="1"/>
      <c r="F31" s="1"/>
      <c r="G31" s="15"/>
      <c r="H31" s="15"/>
      <c r="I31" s="15"/>
      <c r="J31" s="51"/>
      <c r="K31" s="57"/>
      <c r="L31" s="51"/>
      <c r="M31" s="51"/>
      <c r="N31" s="51"/>
      <c r="O31" s="51"/>
      <c r="P31" s="51"/>
      <c r="Q31" s="51"/>
    </row>
    <row r="32" spans="1:17" ht="15">
      <c r="A32" s="1" t="s">
        <v>73</v>
      </c>
      <c r="B32" s="1"/>
      <c r="C32" s="1"/>
      <c r="D32" s="1"/>
      <c r="E32" s="1"/>
      <c r="F32" s="1"/>
      <c r="G32" s="15"/>
      <c r="H32" s="15"/>
      <c r="I32" s="15"/>
      <c r="J32" s="51"/>
      <c r="K32" s="57"/>
      <c r="L32" s="51"/>
      <c r="M32" s="51"/>
      <c r="N32" s="51"/>
      <c r="O32" s="51"/>
      <c r="P32" s="51"/>
      <c r="Q32" s="51"/>
    </row>
    <row r="33" spans="1:17" ht="15">
      <c r="A33" s="52"/>
      <c r="B33" s="1" t="s">
        <v>74</v>
      </c>
      <c r="C33" s="1"/>
      <c r="D33" s="1"/>
      <c r="E33" s="1"/>
      <c r="F33" s="1"/>
      <c r="G33" s="15"/>
      <c r="H33" s="15"/>
      <c r="I33" s="15"/>
      <c r="J33" s="51"/>
      <c r="K33" s="57"/>
      <c r="L33" s="51"/>
      <c r="M33" s="51"/>
      <c r="N33" s="51"/>
      <c r="O33" s="51"/>
      <c r="P33" s="51"/>
      <c r="Q33" s="51"/>
    </row>
    <row r="34" spans="1:17" ht="15">
      <c r="A34" s="52"/>
      <c r="B34" s="1" t="s">
        <v>229</v>
      </c>
      <c r="C34" s="1"/>
      <c r="D34" s="1"/>
      <c r="E34" s="1"/>
      <c r="F34" s="1"/>
      <c r="G34" s="13" t="s">
        <v>76</v>
      </c>
      <c r="H34" s="15"/>
      <c r="I34" s="15" t="s">
        <v>76</v>
      </c>
      <c r="J34" s="51"/>
      <c r="K34" s="57" t="s">
        <v>76</v>
      </c>
      <c r="L34" s="51"/>
      <c r="M34" s="15" t="s">
        <v>76</v>
      </c>
      <c r="N34" s="51"/>
      <c r="O34" s="12">
        <v>-841</v>
      </c>
      <c r="P34" s="51"/>
      <c r="Q34" s="12">
        <f>SUM(G34:O34)</f>
        <v>-841</v>
      </c>
    </row>
    <row r="35" spans="1:17" ht="15">
      <c r="A35" s="1"/>
      <c r="B35" s="1"/>
      <c r="C35" s="1"/>
      <c r="D35" s="1"/>
      <c r="E35" s="1"/>
      <c r="F35" s="1"/>
      <c r="G35" s="10"/>
      <c r="H35" s="10"/>
      <c r="I35" s="58"/>
      <c r="J35" s="51"/>
      <c r="K35" s="54"/>
      <c r="L35" s="51"/>
      <c r="M35" s="58"/>
      <c r="N35" s="51"/>
      <c r="O35" s="10"/>
      <c r="P35" s="10"/>
      <c r="Q35" s="10"/>
    </row>
    <row r="36" spans="1:19" ht="15.75" thickBot="1">
      <c r="A36" s="14" t="s">
        <v>251</v>
      </c>
      <c r="B36" s="1"/>
      <c r="C36" s="1"/>
      <c r="D36" s="1"/>
      <c r="E36" s="1"/>
      <c r="F36" s="1"/>
      <c r="G36" s="18">
        <f>SUM(G24:G34)</f>
        <v>17079</v>
      </c>
      <c r="H36" s="51"/>
      <c r="I36" s="18">
        <f>SUM(I24:I34)</f>
        <v>4522</v>
      </c>
      <c r="J36" s="51"/>
      <c r="K36" s="18">
        <f>SUM(K24:K34)</f>
        <v>0</v>
      </c>
      <c r="L36" s="51"/>
      <c r="M36" s="18">
        <f>SUM(M24:M34)</f>
        <v>1935</v>
      </c>
      <c r="N36" s="51"/>
      <c r="O36" s="18">
        <f>SUM(O24:O34)</f>
        <v>16552</v>
      </c>
      <c r="P36" s="10"/>
      <c r="Q36" s="18">
        <f>SUM(Q24:Q34)</f>
        <v>40088</v>
      </c>
      <c r="S36" s="107">
        <f>Q36-'Balance Sheet'!D42</f>
        <v>0</v>
      </c>
    </row>
    <row r="40" spans="1:17" ht="15" customHeight="1">
      <c r="A40" s="149" t="s">
        <v>225</v>
      </c>
      <c r="B40" s="149"/>
      <c r="C40" s="149"/>
      <c r="D40" s="149"/>
      <c r="E40" s="149"/>
      <c r="F40" s="149"/>
      <c r="G40" s="149"/>
      <c r="H40" s="149"/>
      <c r="I40" s="149"/>
      <c r="J40" s="149"/>
      <c r="K40" s="149"/>
      <c r="L40" s="149"/>
      <c r="M40" s="149"/>
      <c r="N40" s="149"/>
      <c r="O40" s="149"/>
      <c r="P40" s="149"/>
      <c r="Q40" s="149"/>
    </row>
    <row r="41" spans="1:17" ht="15">
      <c r="A41" s="149"/>
      <c r="B41" s="149"/>
      <c r="C41" s="149"/>
      <c r="D41" s="149"/>
      <c r="E41" s="149"/>
      <c r="F41" s="149"/>
      <c r="G41" s="149"/>
      <c r="H41" s="149"/>
      <c r="I41" s="149"/>
      <c r="J41" s="149"/>
      <c r="K41" s="149"/>
      <c r="L41" s="149"/>
      <c r="M41" s="149"/>
      <c r="N41" s="149"/>
      <c r="O41" s="149"/>
      <c r="P41" s="149"/>
      <c r="Q41" s="149"/>
    </row>
  </sheetData>
  <sheetProtection/>
  <mergeCells count="7">
    <mergeCell ref="A40:Q41"/>
    <mergeCell ref="A1:Q1"/>
    <mergeCell ref="A2:Q2"/>
    <mergeCell ref="A3:Q3"/>
    <mergeCell ref="A4:Q4"/>
    <mergeCell ref="A5:Q5"/>
    <mergeCell ref="A6:Q6"/>
  </mergeCells>
  <printOptions/>
  <pageMargins left="0.79" right="0.41" top="0.63" bottom="0.75" header="0.3" footer="0.3"/>
  <pageSetup horizontalDpi="600" verticalDpi="600" orientation="landscape" paperSize="9" scale="90" r:id="rId1"/>
  <rowBreaks count="1" manualBreakCount="1">
    <brk id="25" max="17" man="1"/>
  </rowBreaks>
</worksheet>
</file>

<file path=xl/worksheets/sheet4.xml><?xml version="1.0" encoding="utf-8"?>
<worksheet xmlns="http://schemas.openxmlformats.org/spreadsheetml/2006/main" xmlns:r="http://schemas.openxmlformats.org/officeDocument/2006/relationships">
  <dimension ref="A1:G57"/>
  <sheetViews>
    <sheetView view="pageBreakPreview" zoomScaleSheetLayoutView="100" zoomScalePageLayoutView="0" workbookViewId="0" topLeftCell="A1">
      <selection activeCell="A51" sqref="A51"/>
    </sheetView>
  </sheetViews>
  <sheetFormatPr defaultColWidth="9.140625" defaultRowHeight="15"/>
  <cols>
    <col min="1" max="2" width="3.7109375" style="0" customWidth="1"/>
    <col min="3" max="3" width="35.7109375" style="0" customWidth="1"/>
    <col min="4" max="4" width="10.00390625" style="0" customWidth="1"/>
    <col min="5" max="5" width="15.28125" style="0" customWidth="1"/>
    <col min="6" max="6" width="1.7109375" style="0" customWidth="1"/>
    <col min="7" max="7" width="15.28125" style="0" customWidth="1"/>
    <col min="8" max="8" width="1.7109375" style="0" customWidth="1"/>
  </cols>
  <sheetData>
    <row r="1" spans="1:7" ht="23.25">
      <c r="A1" s="145" t="str">
        <f>+'[1]Income Statements'!A1:K1</f>
        <v>TEX CYCLE TECHNOLOGY (M) BERHAD</v>
      </c>
      <c r="B1" s="145"/>
      <c r="C1" s="145"/>
      <c r="D1" s="145"/>
      <c r="E1" s="145"/>
      <c r="F1" s="145"/>
      <c r="G1" s="145"/>
    </row>
    <row r="2" spans="1:7" ht="15">
      <c r="A2" s="146" t="str">
        <f>+'[1]Income Statements'!A2:K2</f>
        <v>Company's No.: 642619-P</v>
      </c>
      <c r="B2" s="146"/>
      <c r="C2" s="146"/>
      <c r="D2" s="146"/>
      <c r="E2" s="146"/>
      <c r="F2" s="146"/>
      <c r="G2" s="146"/>
    </row>
    <row r="3" spans="1:7" ht="15">
      <c r="A3" s="146" t="s">
        <v>2</v>
      </c>
      <c r="B3" s="146"/>
      <c r="C3" s="146"/>
      <c r="D3" s="146"/>
      <c r="E3" s="146"/>
      <c r="F3" s="146"/>
      <c r="G3" s="146"/>
    </row>
    <row r="4" spans="1:7" ht="15.75">
      <c r="A4" s="151" t="s">
        <v>239</v>
      </c>
      <c r="B4" s="151"/>
      <c r="C4" s="151"/>
      <c r="D4" s="151"/>
      <c r="E4" s="151"/>
      <c r="F4" s="151"/>
      <c r="G4" s="151"/>
    </row>
    <row r="5" spans="1:7" ht="16.5" thickBot="1">
      <c r="A5" s="151" t="s">
        <v>78</v>
      </c>
      <c r="B5" s="151"/>
      <c r="C5" s="151"/>
      <c r="D5" s="151"/>
      <c r="E5" s="151"/>
      <c r="F5" s="151"/>
      <c r="G5" s="151"/>
    </row>
    <row r="6" spans="1:7" ht="15">
      <c r="A6" s="148" t="s">
        <v>4</v>
      </c>
      <c r="B6" s="148"/>
      <c r="C6" s="148"/>
      <c r="D6" s="148"/>
      <c r="E6" s="148"/>
      <c r="F6" s="148"/>
      <c r="G6" s="148"/>
    </row>
    <row r="7" spans="1:7" ht="9.75" customHeight="1">
      <c r="A7" s="29"/>
      <c r="B7" s="29"/>
      <c r="C7" s="29"/>
      <c r="D7" s="29"/>
      <c r="E7" s="29"/>
      <c r="F7" s="29"/>
      <c r="G7" s="29"/>
    </row>
    <row r="8" spans="1:7" ht="38.25">
      <c r="A8" s="29"/>
      <c r="B8" s="29"/>
      <c r="C8" s="29"/>
      <c r="D8" s="45"/>
      <c r="E8" s="6" t="s">
        <v>9</v>
      </c>
      <c r="F8" s="29"/>
      <c r="G8" s="6" t="s">
        <v>10</v>
      </c>
    </row>
    <row r="9" spans="1:7" ht="15">
      <c r="A9" s="3"/>
      <c r="B9" s="4"/>
      <c r="C9" s="4"/>
      <c r="D9" s="45"/>
      <c r="E9" s="7" t="str">
        <f>'Balance Sheet'!D9</f>
        <v>30.09.2009</v>
      </c>
      <c r="F9" s="30"/>
      <c r="G9" s="7" t="str">
        <f>'Income Statement'!K10</f>
        <v>30.09.2008</v>
      </c>
    </row>
    <row r="10" spans="1:7" ht="15">
      <c r="A10" s="3"/>
      <c r="B10" s="4"/>
      <c r="C10" s="4"/>
      <c r="D10" s="5"/>
      <c r="E10" s="8" t="s">
        <v>12</v>
      </c>
      <c r="F10" s="8"/>
      <c r="G10" s="8" t="s">
        <v>12</v>
      </c>
    </row>
    <row r="11" spans="1:7" ht="15">
      <c r="A11" s="59" t="s">
        <v>79</v>
      </c>
      <c r="B11" s="4"/>
      <c r="C11" s="4"/>
      <c r="D11" s="5"/>
      <c r="E11" s="5"/>
      <c r="F11" s="5"/>
      <c r="G11" s="5"/>
    </row>
    <row r="12" spans="1:7" ht="15">
      <c r="A12" s="60" t="s">
        <v>22</v>
      </c>
      <c r="B12" s="4"/>
      <c r="C12" s="4"/>
      <c r="D12" s="5"/>
      <c r="E12" s="61">
        <f>'Income Statement'!I31</f>
        <v>5343</v>
      </c>
      <c r="F12" s="61"/>
      <c r="G12" s="11">
        <f>'Income Statement'!K31</f>
        <v>5418</v>
      </c>
    </row>
    <row r="13" spans="1:7" ht="4.5" customHeight="1">
      <c r="A13" s="60"/>
      <c r="B13" s="4"/>
      <c r="C13" s="4"/>
      <c r="D13" s="5"/>
      <c r="E13" s="61"/>
      <c r="F13" s="61"/>
      <c r="G13" s="62"/>
    </row>
    <row r="14" spans="1:7" ht="15">
      <c r="A14" s="60" t="s">
        <v>80</v>
      </c>
      <c r="B14" s="4"/>
      <c r="C14" s="4"/>
      <c r="D14" s="5"/>
      <c r="E14" s="61"/>
      <c r="F14" s="61"/>
      <c r="G14" s="62"/>
    </row>
    <row r="15" spans="1:7" ht="15">
      <c r="A15" s="63"/>
      <c r="B15" s="64" t="s">
        <v>244</v>
      </c>
      <c r="C15" s="64"/>
      <c r="D15" s="48"/>
      <c r="E15" s="65">
        <v>-40</v>
      </c>
      <c r="F15" s="65"/>
      <c r="G15" s="66" t="s">
        <v>82</v>
      </c>
    </row>
    <row r="16" spans="1:7" ht="15">
      <c r="A16" s="63"/>
      <c r="B16" s="64" t="s">
        <v>209</v>
      </c>
      <c r="C16" s="64"/>
      <c r="D16" s="48"/>
      <c r="E16" s="66" t="s">
        <v>82</v>
      </c>
      <c r="F16" s="65"/>
      <c r="G16" s="66">
        <v>-55</v>
      </c>
    </row>
    <row r="17" spans="1:7" ht="15">
      <c r="A17" s="60"/>
      <c r="B17" s="4" t="s">
        <v>81</v>
      </c>
      <c r="C17" s="4"/>
      <c r="D17" s="5"/>
      <c r="E17" s="61">
        <v>970</v>
      </c>
      <c r="F17" s="61"/>
      <c r="G17" s="62">
        <v>858</v>
      </c>
    </row>
    <row r="18" spans="1:7" ht="15">
      <c r="A18" s="60"/>
      <c r="B18" s="4" t="s">
        <v>235</v>
      </c>
      <c r="C18" s="4"/>
      <c r="D18" s="5"/>
      <c r="E18" s="66" t="s">
        <v>82</v>
      </c>
      <c r="F18" s="61"/>
      <c r="G18" s="66">
        <v>-330</v>
      </c>
    </row>
    <row r="19" spans="1:7" ht="15">
      <c r="A19" s="60"/>
      <c r="B19" s="4" t="s">
        <v>224</v>
      </c>
      <c r="C19" s="4"/>
      <c r="D19" s="5"/>
      <c r="E19" s="61">
        <v>5</v>
      </c>
      <c r="F19" s="61"/>
      <c r="G19" s="66" t="s">
        <v>82</v>
      </c>
    </row>
    <row r="20" spans="1:7" ht="15">
      <c r="A20" s="60"/>
      <c r="B20" s="4" t="s">
        <v>83</v>
      </c>
      <c r="C20" s="4"/>
      <c r="D20" s="5"/>
      <c r="E20" s="61">
        <v>75</v>
      </c>
      <c r="F20" s="61"/>
      <c r="G20" s="66">
        <v>75</v>
      </c>
    </row>
    <row r="21" spans="1:7" ht="15" hidden="1">
      <c r="A21" s="1"/>
      <c r="B21" s="64" t="s">
        <v>84</v>
      </c>
      <c r="C21" s="1"/>
      <c r="D21" s="1"/>
      <c r="E21" s="65">
        <v>0</v>
      </c>
      <c r="F21" s="17"/>
      <c r="G21" s="66">
        <v>0</v>
      </c>
    </row>
    <row r="22" spans="1:7" ht="15">
      <c r="A22" s="60"/>
      <c r="B22" s="4" t="s">
        <v>85</v>
      </c>
      <c r="C22" s="4"/>
      <c r="D22" s="5"/>
      <c r="E22" s="66" t="s">
        <v>82</v>
      </c>
      <c r="F22" s="61"/>
      <c r="G22" s="66">
        <v>8</v>
      </c>
    </row>
    <row r="23" spans="1:7" ht="15">
      <c r="A23" s="60"/>
      <c r="B23" s="4" t="s">
        <v>86</v>
      </c>
      <c r="C23" s="4"/>
      <c r="D23" s="5"/>
      <c r="E23" s="62">
        <f>-'Income Statement'!I29</f>
        <v>12</v>
      </c>
      <c r="F23" s="61"/>
      <c r="G23" s="62">
        <f>-'Income Statement'!K29</f>
        <v>13</v>
      </c>
    </row>
    <row r="24" spans="1:7" ht="15">
      <c r="A24" s="60"/>
      <c r="B24" s="4" t="s">
        <v>87</v>
      </c>
      <c r="C24" s="4"/>
      <c r="D24" s="5"/>
      <c r="E24" s="67">
        <f>-'Income Statement'!I27</f>
        <v>-67</v>
      </c>
      <c r="F24" s="61"/>
      <c r="G24" s="67">
        <f>-'Income Statement'!K27</f>
        <v>-143</v>
      </c>
    </row>
    <row r="25" spans="1:7" ht="15">
      <c r="A25" s="60" t="s">
        <v>88</v>
      </c>
      <c r="B25" s="4"/>
      <c r="C25" s="4"/>
      <c r="D25" s="5"/>
      <c r="E25" s="61">
        <f>SUM(E12:E24)</f>
        <v>6298</v>
      </c>
      <c r="F25" s="61"/>
      <c r="G25" s="61">
        <f>SUM(G12:G24)</f>
        <v>5844</v>
      </c>
    </row>
    <row r="26" spans="1:7" ht="15">
      <c r="A26" s="60"/>
      <c r="B26" s="64" t="s">
        <v>89</v>
      </c>
      <c r="C26" s="64"/>
      <c r="D26" s="5"/>
      <c r="E26" s="61">
        <f>-5+1</f>
        <v>-4</v>
      </c>
      <c r="F26" s="61"/>
      <c r="G26" s="62">
        <v>-261</v>
      </c>
    </row>
    <row r="27" spans="1:7" ht="15">
      <c r="A27" s="60"/>
      <c r="B27" s="4" t="s">
        <v>232</v>
      </c>
      <c r="C27" s="4"/>
      <c r="D27" s="5"/>
      <c r="E27" s="61">
        <f>-1685+1</f>
        <v>-1684</v>
      </c>
      <c r="F27" s="61"/>
      <c r="G27" s="62">
        <v>-678</v>
      </c>
    </row>
    <row r="28" spans="1:7" ht="15">
      <c r="A28" s="60"/>
      <c r="B28" s="4" t="s">
        <v>233</v>
      </c>
      <c r="C28" s="4"/>
      <c r="D28" s="5"/>
      <c r="E28" s="65">
        <v>803</v>
      </c>
      <c r="F28" s="61"/>
      <c r="G28" s="62">
        <v>135</v>
      </c>
    </row>
    <row r="29" spans="1:7" ht="15">
      <c r="A29" s="1" t="s">
        <v>90</v>
      </c>
      <c r="B29" s="4"/>
      <c r="C29" s="4"/>
      <c r="D29" s="5"/>
      <c r="E29" s="68">
        <f>SUM(E25:E28)</f>
        <v>5413</v>
      </c>
      <c r="F29" s="61"/>
      <c r="G29" s="68">
        <f>SUM(G25:G28)</f>
        <v>5040</v>
      </c>
    </row>
    <row r="30" spans="1:7" ht="15">
      <c r="A30" s="59"/>
      <c r="B30" s="4" t="s">
        <v>91</v>
      </c>
      <c r="C30" s="4"/>
      <c r="D30" s="5"/>
      <c r="E30" s="61">
        <f>-E23</f>
        <v>-12</v>
      </c>
      <c r="F30" s="61"/>
      <c r="G30" s="61">
        <f>-G23</f>
        <v>-13</v>
      </c>
    </row>
    <row r="31" spans="1:7" ht="15">
      <c r="A31" s="59"/>
      <c r="B31" s="4" t="s">
        <v>92</v>
      </c>
      <c r="C31" s="4"/>
      <c r="D31" s="5"/>
      <c r="E31" s="61">
        <v>-639</v>
      </c>
      <c r="F31" s="61"/>
      <c r="G31" s="62">
        <v>-1128</v>
      </c>
    </row>
    <row r="32" spans="1:7" ht="15">
      <c r="A32" s="59" t="s">
        <v>93</v>
      </c>
      <c r="B32" s="4"/>
      <c r="C32" s="4"/>
      <c r="D32" s="5"/>
      <c r="E32" s="69">
        <f>SUM(E29:E31)</f>
        <v>4762</v>
      </c>
      <c r="F32" s="61"/>
      <c r="G32" s="69">
        <f>SUM(G29:G31)</f>
        <v>3899</v>
      </c>
    </row>
    <row r="33" spans="1:7" ht="7.5" customHeight="1">
      <c r="A33" s="60"/>
      <c r="B33" s="4"/>
      <c r="C33" s="4"/>
      <c r="D33" s="5"/>
      <c r="E33" s="61"/>
      <c r="F33" s="61"/>
      <c r="G33" s="62"/>
    </row>
    <row r="34" spans="1:7" ht="15">
      <c r="A34" s="59" t="s">
        <v>94</v>
      </c>
      <c r="B34" s="4"/>
      <c r="C34" s="4"/>
      <c r="D34" s="5"/>
      <c r="E34" s="61"/>
      <c r="F34" s="61"/>
      <c r="G34" s="62"/>
    </row>
    <row r="35" spans="1:7" ht="15">
      <c r="A35" s="59"/>
      <c r="B35" s="4" t="s">
        <v>95</v>
      </c>
      <c r="C35" s="4"/>
      <c r="D35" s="5"/>
      <c r="E35" s="61">
        <f>-E24</f>
        <v>67</v>
      </c>
      <c r="F35" s="61"/>
      <c r="G35" s="61">
        <f>-G24</f>
        <v>143</v>
      </c>
    </row>
    <row r="36" spans="1:7" ht="15">
      <c r="A36" s="59"/>
      <c r="B36" s="4" t="s">
        <v>96</v>
      </c>
      <c r="C36" s="4"/>
      <c r="D36" s="5"/>
      <c r="E36" s="66" t="s">
        <v>82</v>
      </c>
      <c r="F36" s="61"/>
      <c r="G36" s="66">
        <v>62</v>
      </c>
    </row>
    <row r="37" spans="1:7" ht="15">
      <c r="A37" s="59"/>
      <c r="B37" s="4" t="s">
        <v>97</v>
      </c>
      <c r="C37" s="4"/>
      <c r="D37" s="5"/>
      <c r="E37" s="61">
        <v>-3000</v>
      </c>
      <c r="F37" s="61"/>
      <c r="G37" s="66">
        <v>-1000</v>
      </c>
    </row>
    <row r="38" spans="1:7" ht="15">
      <c r="A38" s="59"/>
      <c r="B38" s="4" t="s">
        <v>98</v>
      </c>
      <c r="C38" s="4"/>
      <c r="D38" s="5"/>
      <c r="E38" s="66" t="s">
        <v>82</v>
      </c>
      <c r="F38" s="61"/>
      <c r="G38" s="66">
        <v>-5583</v>
      </c>
    </row>
    <row r="39" spans="1:7" ht="15">
      <c r="A39" s="60"/>
      <c r="B39" s="4" t="s">
        <v>99</v>
      </c>
      <c r="C39" s="4"/>
      <c r="D39" s="5"/>
      <c r="E39" s="61">
        <v>-1443</v>
      </c>
      <c r="F39" s="61"/>
      <c r="G39" s="62">
        <v>-1030</v>
      </c>
    </row>
    <row r="40" spans="1:7" ht="15">
      <c r="A40" s="60"/>
      <c r="B40" s="4" t="s">
        <v>100</v>
      </c>
      <c r="C40" s="4"/>
      <c r="D40" s="5"/>
      <c r="E40" s="61">
        <v>-4</v>
      </c>
      <c r="F40" s="61"/>
      <c r="G40" s="62">
        <v>-1</v>
      </c>
    </row>
    <row r="41" spans="1:7" ht="15">
      <c r="A41" s="59" t="s">
        <v>101</v>
      </c>
      <c r="B41" s="4"/>
      <c r="C41" s="4"/>
      <c r="D41" s="5"/>
      <c r="E41" s="69">
        <f>SUM(E35:E40)</f>
        <v>-4380</v>
      </c>
      <c r="F41" s="61"/>
      <c r="G41" s="69">
        <f>SUM(G35:G40)</f>
        <v>-7409</v>
      </c>
    </row>
    <row r="42" spans="1:7" ht="6.75" customHeight="1">
      <c r="A42" s="3"/>
      <c r="B42" s="4"/>
      <c r="C42" s="4"/>
      <c r="D42" s="5"/>
      <c r="E42" s="61"/>
      <c r="F42" s="61"/>
      <c r="G42" s="62"/>
    </row>
    <row r="43" spans="1:7" ht="15">
      <c r="A43" s="59" t="s">
        <v>234</v>
      </c>
      <c r="B43" s="4"/>
      <c r="C43" s="4"/>
      <c r="D43" s="5"/>
      <c r="E43" s="61"/>
      <c r="F43" s="61"/>
      <c r="G43" s="62"/>
    </row>
    <row r="44" spans="1:7" ht="15">
      <c r="A44" s="59"/>
      <c r="B44" s="4" t="s">
        <v>231</v>
      </c>
      <c r="C44" s="4"/>
      <c r="D44" s="5"/>
      <c r="E44" s="61">
        <v>1975</v>
      </c>
      <c r="F44" s="61"/>
      <c r="G44" s="66" t="s">
        <v>82</v>
      </c>
    </row>
    <row r="45" spans="1:7" ht="15">
      <c r="A45" s="59"/>
      <c r="B45" s="4" t="s">
        <v>102</v>
      </c>
      <c r="C45" s="4"/>
      <c r="D45" s="5"/>
      <c r="E45" s="62">
        <v>-188</v>
      </c>
      <c r="F45" s="61"/>
      <c r="G45" s="62">
        <v>-149</v>
      </c>
    </row>
    <row r="46" spans="1:7" ht="15">
      <c r="A46" s="59"/>
      <c r="B46" s="4" t="s">
        <v>103</v>
      </c>
      <c r="C46" s="4"/>
      <c r="D46" s="5"/>
      <c r="E46" s="66">
        <v>-841</v>
      </c>
      <c r="F46" s="61"/>
      <c r="G46" s="66">
        <v>-632</v>
      </c>
    </row>
    <row r="47" spans="1:7" ht="15">
      <c r="A47" s="59" t="s">
        <v>236</v>
      </c>
      <c r="B47" s="1"/>
      <c r="C47" s="4"/>
      <c r="D47" s="5"/>
      <c r="E47" s="69">
        <f>SUM(E44:E46)</f>
        <v>946</v>
      </c>
      <c r="F47" s="61"/>
      <c r="G47" s="69">
        <f>SUM(G44:G46)</f>
        <v>-781</v>
      </c>
    </row>
    <row r="48" spans="1:7" ht="8.25" customHeight="1">
      <c r="A48" s="59"/>
      <c r="B48" s="4"/>
      <c r="C48" s="4"/>
      <c r="D48" s="5"/>
      <c r="E48" s="1"/>
      <c r="F48" s="1"/>
      <c r="G48" s="1"/>
    </row>
    <row r="49" spans="1:7" ht="15" hidden="1">
      <c r="A49" s="59"/>
      <c r="B49" s="4"/>
      <c r="C49" s="4"/>
      <c r="D49" s="5"/>
      <c r="E49" s="61"/>
      <c r="F49" s="61"/>
      <c r="G49" s="62"/>
    </row>
    <row r="50" spans="1:7" ht="15">
      <c r="A50" s="59" t="s">
        <v>252</v>
      </c>
      <c r="B50" s="4"/>
      <c r="C50" s="4"/>
      <c r="D50" s="5"/>
      <c r="E50" s="70">
        <f>+E32+E41+E47</f>
        <v>1328</v>
      </c>
      <c r="F50" s="70"/>
      <c r="G50" s="70">
        <f>+G32+G41+G47</f>
        <v>-4291</v>
      </c>
    </row>
    <row r="51" spans="1:7" ht="4.5" customHeight="1">
      <c r="A51" s="60"/>
      <c r="B51" s="4"/>
      <c r="C51" s="4"/>
      <c r="D51" s="5"/>
      <c r="E51" s="5"/>
      <c r="F51" s="5"/>
      <c r="G51" s="71"/>
    </row>
    <row r="52" spans="1:7" ht="15">
      <c r="A52" s="59" t="s">
        <v>104</v>
      </c>
      <c r="B52" s="4"/>
      <c r="C52" s="4"/>
      <c r="D52" s="5"/>
      <c r="E52" s="61">
        <v>7646</v>
      </c>
      <c r="F52" s="61"/>
      <c r="G52" s="61">
        <v>10733</v>
      </c>
    </row>
    <row r="53" spans="1:7" ht="5.25" customHeight="1">
      <c r="A53" s="59"/>
      <c r="B53" s="4"/>
      <c r="C53" s="4"/>
      <c r="D53" s="5"/>
      <c r="E53" s="3"/>
      <c r="F53" s="3"/>
      <c r="G53" s="62"/>
    </row>
    <row r="54" spans="1:7" ht="15.75" thickBot="1">
      <c r="A54" s="59" t="s">
        <v>105</v>
      </c>
      <c r="B54" s="4"/>
      <c r="C54" s="4"/>
      <c r="D54" s="5"/>
      <c r="E54" s="72">
        <f>+SUM(E50:E52)</f>
        <v>8974</v>
      </c>
      <c r="F54" s="70"/>
      <c r="G54" s="72">
        <f>+SUM(G50:G52)</f>
        <v>6442</v>
      </c>
    </row>
    <row r="55" spans="1:7" ht="8.25" customHeight="1">
      <c r="A55" s="9"/>
      <c r="B55" s="1"/>
      <c r="C55" s="4"/>
      <c r="D55" s="5"/>
      <c r="E55" s="5"/>
      <c r="F55" s="5"/>
      <c r="G55" s="5"/>
    </row>
    <row r="56" spans="1:7" ht="15" customHeight="1">
      <c r="A56" s="149" t="s">
        <v>215</v>
      </c>
      <c r="B56" s="149"/>
      <c r="C56" s="149"/>
      <c r="D56" s="149"/>
      <c r="E56" s="149"/>
      <c r="F56" s="149"/>
      <c r="G56" s="149"/>
    </row>
    <row r="57" spans="1:7" ht="15">
      <c r="A57" s="149"/>
      <c r="B57" s="149"/>
      <c r="C57" s="149"/>
      <c r="D57" s="149"/>
      <c r="E57" s="149"/>
      <c r="F57" s="149"/>
      <c r="G57" s="149"/>
    </row>
  </sheetData>
  <sheetProtection/>
  <mergeCells count="7">
    <mergeCell ref="A56:G57"/>
    <mergeCell ref="A1:G1"/>
    <mergeCell ref="A2:G2"/>
    <mergeCell ref="A3:G3"/>
    <mergeCell ref="A4:G4"/>
    <mergeCell ref="A5:G5"/>
    <mergeCell ref="A6:G6"/>
  </mergeCells>
  <printOptions/>
  <pageMargins left="0.7" right="0.7" top="0.5" bottom="0.46"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R214"/>
  <sheetViews>
    <sheetView view="pageBreakPreview" zoomScaleSheetLayoutView="100" zoomScalePageLayoutView="0" workbookViewId="0" topLeftCell="A109">
      <selection activeCell="B121" sqref="B121"/>
    </sheetView>
  </sheetViews>
  <sheetFormatPr defaultColWidth="9.140625" defaultRowHeight="15"/>
  <cols>
    <col min="1" max="1" width="4.28125" style="0" customWidth="1"/>
    <col min="2" max="2" width="2.7109375" style="0" customWidth="1"/>
    <col min="3" max="4" width="3.7109375" style="0" customWidth="1"/>
    <col min="5" max="5" width="17.140625" style="0" customWidth="1"/>
    <col min="6" max="6" width="1.28515625" style="0" customWidth="1"/>
    <col min="7" max="7" width="12.7109375" style="0" customWidth="1"/>
    <col min="8" max="8" width="1.7109375" style="0" customWidth="1"/>
    <col min="9" max="9" width="15.00390625" style="0" customWidth="1"/>
    <col min="10" max="10" width="1.7109375" style="0" customWidth="1"/>
    <col min="11" max="11" width="12.7109375" style="0" customWidth="1"/>
    <col min="12" max="12" width="1.7109375" style="0" customWidth="1"/>
    <col min="13" max="13" width="15.00390625" style="0" customWidth="1"/>
    <col min="14" max="14" width="1.421875" style="0" customWidth="1"/>
  </cols>
  <sheetData>
    <row r="1" spans="1:13" ht="23.25">
      <c r="A1" s="156" t="str">
        <f>+'[1]Income Statements'!A1:K1</f>
        <v>TEX CYCLE TECHNOLOGY (M) BERHAD</v>
      </c>
      <c r="B1" s="156"/>
      <c r="C1" s="156"/>
      <c r="D1" s="156"/>
      <c r="E1" s="156"/>
      <c r="F1" s="156"/>
      <c r="G1" s="156"/>
      <c r="H1" s="156"/>
      <c r="I1" s="156"/>
      <c r="J1" s="156"/>
      <c r="K1" s="156"/>
      <c r="L1" s="156"/>
      <c r="M1" s="156"/>
    </row>
    <row r="2" spans="1:13" ht="16.5">
      <c r="A2" s="157" t="str">
        <f>+'[1]Income Statements'!A2:K2</f>
        <v>Company's No.: 642619-P</v>
      </c>
      <c r="B2" s="157"/>
      <c r="C2" s="157"/>
      <c r="D2" s="157"/>
      <c r="E2" s="157"/>
      <c r="F2" s="157"/>
      <c r="G2" s="157"/>
      <c r="H2" s="157"/>
      <c r="I2" s="157"/>
      <c r="J2" s="157"/>
      <c r="K2" s="157"/>
      <c r="L2" s="157"/>
      <c r="M2" s="157"/>
    </row>
    <row r="3" spans="1:13" ht="15">
      <c r="A3" s="158" t="s">
        <v>2</v>
      </c>
      <c r="B3" s="158"/>
      <c r="C3" s="158"/>
      <c r="D3" s="158"/>
      <c r="E3" s="158"/>
      <c r="F3" s="159"/>
      <c r="G3" s="159"/>
      <c r="H3" s="159"/>
      <c r="I3" s="159"/>
      <c r="J3" s="159"/>
      <c r="K3" s="159"/>
      <c r="L3" s="159"/>
      <c r="M3" s="159"/>
    </row>
    <row r="4" spans="1:13" ht="15.75">
      <c r="A4" s="160" t="s">
        <v>239</v>
      </c>
      <c r="B4" s="160"/>
      <c r="C4" s="160"/>
      <c r="D4" s="160"/>
      <c r="E4" s="160"/>
      <c r="F4" s="160"/>
      <c r="G4" s="160"/>
      <c r="H4" s="160"/>
      <c r="I4" s="160"/>
      <c r="J4" s="160"/>
      <c r="K4" s="160"/>
      <c r="L4" s="160"/>
      <c r="M4" s="160"/>
    </row>
    <row r="5" spans="1:13" ht="16.5" thickBot="1">
      <c r="A5" s="154" t="s">
        <v>106</v>
      </c>
      <c r="B5" s="154"/>
      <c r="C5" s="154"/>
      <c r="D5" s="154"/>
      <c r="E5" s="154"/>
      <c r="F5" s="155"/>
      <c r="G5" s="155"/>
      <c r="H5" s="155"/>
      <c r="I5" s="155"/>
      <c r="J5" s="155"/>
      <c r="K5" s="155"/>
      <c r="L5" s="155"/>
      <c r="M5" s="155"/>
    </row>
    <row r="6" spans="1:13" ht="15">
      <c r="A6" s="1"/>
      <c r="B6" s="1"/>
      <c r="C6" s="1"/>
      <c r="D6" s="1"/>
      <c r="E6" s="1"/>
      <c r="F6" s="1"/>
      <c r="G6" s="1"/>
      <c r="H6" s="1"/>
      <c r="I6" s="1"/>
      <c r="J6" s="1"/>
      <c r="K6" s="1"/>
      <c r="L6" s="1"/>
      <c r="M6" s="1"/>
    </row>
    <row r="7" spans="1:13" ht="12.75" customHeight="1">
      <c r="A7" s="49" t="s">
        <v>107</v>
      </c>
      <c r="B7" s="14" t="s">
        <v>108</v>
      </c>
      <c r="C7" s="1"/>
      <c r="D7" s="1"/>
      <c r="E7" s="1"/>
      <c r="F7" s="1"/>
      <c r="G7" s="1"/>
      <c r="H7" s="1"/>
      <c r="I7" s="1"/>
      <c r="J7" s="1"/>
      <c r="K7" s="1"/>
      <c r="L7" s="1"/>
      <c r="M7" s="1"/>
    </row>
    <row r="8" spans="1:13" ht="12.75" customHeight="1">
      <c r="A8" s="73"/>
      <c r="B8" s="1"/>
      <c r="C8" s="1"/>
      <c r="D8" s="1"/>
      <c r="E8" s="1"/>
      <c r="F8" s="1"/>
      <c r="G8" s="1"/>
      <c r="H8" s="1"/>
      <c r="I8" s="1"/>
      <c r="J8" s="1"/>
      <c r="K8" s="1"/>
      <c r="L8" s="1"/>
      <c r="M8" s="1"/>
    </row>
    <row r="9" spans="1:13" ht="12.75" customHeight="1">
      <c r="A9" s="49" t="s">
        <v>72</v>
      </c>
      <c r="B9" s="14" t="s">
        <v>109</v>
      </c>
      <c r="C9" s="1"/>
      <c r="D9" s="1"/>
      <c r="E9" s="1"/>
      <c r="F9" s="1"/>
      <c r="G9" s="1"/>
      <c r="H9" s="1"/>
      <c r="I9" s="1"/>
      <c r="J9" s="1"/>
      <c r="K9" s="1"/>
      <c r="L9" s="1"/>
      <c r="M9" s="1"/>
    </row>
    <row r="10" spans="1:13" ht="12.75" customHeight="1">
      <c r="A10" s="73"/>
      <c r="B10" s="161" t="s">
        <v>237</v>
      </c>
      <c r="C10" s="161"/>
      <c r="D10" s="161"/>
      <c r="E10" s="161"/>
      <c r="F10" s="161"/>
      <c r="G10" s="161"/>
      <c r="H10" s="161"/>
      <c r="I10" s="161"/>
      <c r="J10" s="161"/>
      <c r="K10" s="161"/>
      <c r="L10" s="161"/>
      <c r="M10" s="161"/>
    </row>
    <row r="11" spans="1:13" ht="12.75" customHeight="1">
      <c r="A11" s="73"/>
      <c r="B11" s="161"/>
      <c r="C11" s="161"/>
      <c r="D11" s="161"/>
      <c r="E11" s="161"/>
      <c r="F11" s="161"/>
      <c r="G11" s="161"/>
      <c r="H11" s="161"/>
      <c r="I11" s="161"/>
      <c r="J11" s="161"/>
      <c r="K11" s="161"/>
      <c r="L11" s="161"/>
      <c r="M11" s="161"/>
    </row>
    <row r="12" spans="1:13" ht="12.75" customHeight="1">
      <c r="A12" s="73"/>
      <c r="B12" s="161"/>
      <c r="C12" s="161"/>
      <c r="D12" s="161"/>
      <c r="E12" s="161"/>
      <c r="F12" s="161"/>
      <c r="G12" s="161"/>
      <c r="H12" s="161"/>
      <c r="I12" s="161"/>
      <c r="J12" s="161"/>
      <c r="K12" s="161"/>
      <c r="L12" s="161"/>
      <c r="M12" s="161"/>
    </row>
    <row r="13" spans="1:13" ht="12.75" customHeight="1">
      <c r="A13" s="73"/>
      <c r="B13" s="162" t="s">
        <v>216</v>
      </c>
      <c r="C13" s="162"/>
      <c r="D13" s="162"/>
      <c r="E13" s="162"/>
      <c r="F13" s="162"/>
      <c r="G13" s="162"/>
      <c r="H13" s="162"/>
      <c r="I13" s="162"/>
      <c r="J13" s="162"/>
      <c r="K13" s="162"/>
      <c r="L13" s="162"/>
      <c r="M13" s="162"/>
    </row>
    <row r="14" spans="1:13" ht="12.75" customHeight="1">
      <c r="A14" s="73"/>
      <c r="B14" s="1"/>
      <c r="C14" s="1"/>
      <c r="D14" s="1"/>
      <c r="E14" s="1"/>
      <c r="F14" s="1"/>
      <c r="G14" s="1"/>
      <c r="H14" s="1"/>
      <c r="I14" s="1"/>
      <c r="J14" s="1"/>
      <c r="K14" s="1"/>
      <c r="L14" s="1"/>
      <c r="M14" s="1"/>
    </row>
    <row r="15" spans="1:13" ht="12.75" customHeight="1">
      <c r="A15" s="49"/>
      <c r="B15" s="153" t="s">
        <v>217</v>
      </c>
      <c r="C15" s="153"/>
      <c r="D15" s="153"/>
      <c r="E15" s="153"/>
      <c r="F15" s="153"/>
      <c r="G15" s="153"/>
      <c r="H15" s="153"/>
      <c r="I15" s="153"/>
      <c r="J15" s="153"/>
      <c r="K15" s="153"/>
      <c r="L15" s="153"/>
      <c r="M15" s="153"/>
    </row>
    <row r="16" spans="1:13" ht="12.75" customHeight="1">
      <c r="A16" s="73"/>
      <c r="B16" s="153"/>
      <c r="C16" s="153"/>
      <c r="D16" s="153"/>
      <c r="E16" s="153"/>
      <c r="F16" s="153"/>
      <c r="G16" s="153"/>
      <c r="H16" s="153"/>
      <c r="I16" s="153"/>
      <c r="J16" s="153"/>
      <c r="K16" s="153"/>
      <c r="L16" s="153"/>
      <c r="M16" s="153"/>
    </row>
    <row r="17" spans="1:13" ht="12.75" customHeight="1">
      <c r="A17" s="73"/>
      <c r="B17" s="1"/>
      <c r="C17" s="1"/>
      <c r="D17" s="1"/>
      <c r="E17" s="1"/>
      <c r="F17" s="1"/>
      <c r="G17" s="1"/>
      <c r="H17" s="1"/>
      <c r="I17" s="1"/>
      <c r="J17" s="1"/>
      <c r="K17" s="1"/>
      <c r="L17" s="1"/>
      <c r="M17" s="1"/>
    </row>
    <row r="18" spans="1:13" ht="12.75" customHeight="1">
      <c r="A18" s="49" t="s">
        <v>110</v>
      </c>
      <c r="B18" s="14" t="s">
        <v>111</v>
      </c>
      <c r="C18" s="1"/>
      <c r="D18" s="1"/>
      <c r="E18" s="1"/>
      <c r="F18" s="1"/>
      <c r="G18" s="1"/>
      <c r="H18" s="1"/>
      <c r="I18" s="1"/>
      <c r="J18" s="1"/>
      <c r="K18" s="1"/>
      <c r="L18" s="1"/>
      <c r="M18" s="1"/>
    </row>
    <row r="19" spans="1:13" ht="12.75" customHeight="1">
      <c r="A19" s="73"/>
      <c r="B19" s="1" t="s">
        <v>218</v>
      </c>
      <c r="C19" s="1"/>
      <c r="D19" s="1"/>
      <c r="E19" s="1"/>
      <c r="F19" s="1"/>
      <c r="G19" s="1"/>
      <c r="H19" s="1"/>
      <c r="I19" s="1"/>
      <c r="J19" s="1"/>
      <c r="K19" s="1"/>
      <c r="L19" s="1"/>
      <c r="M19" s="1"/>
    </row>
    <row r="20" spans="1:13" ht="12.75" customHeight="1">
      <c r="A20" s="73"/>
      <c r="B20" s="1"/>
      <c r="C20" s="1"/>
      <c r="D20" s="1"/>
      <c r="E20" s="1"/>
      <c r="F20" s="1"/>
      <c r="G20" s="1"/>
      <c r="H20" s="1"/>
      <c r="I20" s="1"/>
      <c r="J20" s="1"/>
      <c r="K20" s="1"/>
      <c r="L20" s="1"/>
      <c r="M20" s="1"/>
    </row>
    <row r="21" spans="1:13" ht="12.75" customHeight="1">
      <c r="A21" s="49" t="s">
        <v>112</v>
      </c>
      <c r="B21" s="14" t="s">
        <v>113</v>
      </c>
      <c r="C21" s="1"/>
      <c r="D21" s="1"/>
      <c r="E21" s="1"/>
      <c r="F21" s="1"/>
      <c r="G21" s="1"/>
      <c r="H21" s="1"/>
      <c r="I21" s="1"/>
      <c r="J21" s="1"/>
      <c r="K21" s="1"/>
      <c r="L21" s="1"/>
      <c r="M21" s="1"/>
    </row>
    <row r="22" spans="1:13" ht="12.75" customHeight="1">
      <c r="A22" s="73"/>
      <c r="B22" s="1" t="s">
        <v>114</v>
      </c>
      <c r="C22" s="1"/>
      <c r="D22" s="1"/>
      <c r="E22" s="1"/>
      <c r="F22" s="1"/>
      <c r="G22" s="1"/>
      <c r="H22" s="1"/>
      <c r="I22" s="1"/>
      <c r="J22" s="1"/>
      <c r="K22" s="1"/>
      <c r="L22" s="1"/>
      <c r="M22" s="1"/>
    </row>
    <row r="23" spans="1:13" ht="12.75" customHeight="1">
      <c r="A23" s="73"/>
      <c r="B23" s="1"/>
      <c r="C23" s="1"/>
      <c r="D23" s="1"/>
      <c r="E23" s="1"/>
      <c r="F23" s="1"/>
      <c r="G23" s="1"/>
      <c r="H23" s="1"/>
      <c r="I23" s="1"/>
      <c r="J23" s="1"/>
      <c r="K23" s="1"/>
      <c r="L23" s="1"/>
      <c r="M23" s="1"/>
    </row>
    <row r="24" spans="1:13" ht="12.75" customHeight="1">
      <c r="A24" s="49" t="s">
        <v>115</v>
      </c>
      <c r="B24" s="14" t="s">
        <v>116</v>
      </c>
      <c r="C24" s="1"/>
      <c r="D24" s="1"/>
      <c r="E24" s="1"/>
      <c r="F24" s="1"/>
      <c r="G24" s="1"/>
      <c r="H24" s="1"/>
      <c r="I24" s="1"/>
      <c r="J24" s="1"/>
      <c r="K24" s="1"/>
      <c r="L24" s="1"/>
      <c r="M24" s="1"/>
    </row>
    <row r="25" spans="1:13" ht="12.75" customHeight="1">
      <c r="A25" s="73"/>
      <c r="B25" s="153" t="s">
        <v>117</v>
      </c>
      <c r="C25" s="153"/>
      <c r="D25" s="153"/>
      <c r="E25" s="153"/>
      <c r="F25" s="153"/>
      <c r="G25" s="153"/>
      <c r="H25" s="153"/>
      <c r="I25" s="153"/>
      <c r="J25" s="153"/>
      <c r="K25" s="153"/>
      <c r="L25" s="153"/>
      <c r="M25" s="153"/>
    </row>
    <row r="26" spans="1:13" ht="12.75" customHeight="1">
      <c r="A26" s="73"/>
      <c r="B26" s="153"/>
      <c r="C26" s="153"/>
      <c r="D26" s="153"/>
      <c r="E26" s="153"/>
      <c r="F26" s="153"/>
      <c r="G26" s="153"/>
      <c r="H26" s="153"/>
      <c r="I26" s="153"/>
      <c r="J26" s="153"/>
      <c r="K26" s="153"/>
      <c r="L26" s="153"/>
      <c r="M26" s="153"/>
    </row>
    <row r="27" spans="1:13" ht="12.75" customHeight="1">
      <c r="A27" s="49" t="s">
        <v>118</v>
      </c>
      <c r="B27" s="14" t="s">
        <v>119</v>
      </c>
      <c r="C27" s="1"/>
      <c r="D27" s="1"/>
      <c r="E27" s="1"/>
      <c r="F27" s="1"/>
      <c r="G27" s="1"/>
      <c r="H27" s="1"/>
      <c r="I27" s="1"/>
      <c r="J27" s="1"/>
      <c r="K27" s="1"/>
      <c r="L27" s="1"/>
      <c r="M27" s="1"/>
    </row>
    <row r="28" spans="1:13" ht="12.75" customHeight="1">
      <c r="A28" s="73"/>
      <c r="B28" s="153" t="s">
        <v>120</v>
      </c>
      <c r="C28" s="153"/>
      <c r="D28" s="153"/>
      <c r="E28" s="153"/>
      <c r="F28" s="153"/>
      <c r="G28" s="153"/>
      <c r="H28" s="153"/>
      <c r="I28" s="153"/>
      <c r="J28" s="153"/>
      <c r="K28" s="153"/>
      <c r="L28" s="153"/>
      <c r="M28" s="153"/>
    </row>
    <row r="29" spans="1:13" ht="12.75" customHeight="1">
      <c r="A29" s="73"/>
      <c r="B29" s="1"/>
      <c r="C29" s="1"/>
      <c r="D29" s="1"/>
      <c r="E29" s="1"/>
      <c r="F29" s="1"/>
      <c r="G29" s="1"/>
      <c r="H29" s="1"/>
      <c r="I29" s="1"/>
      <c r="J29" s="1"/>
      <c r="K29" s="1"/>
      <c r="L29" s="1"/>
      <c r="M29" s="1"/>
    </row>
    <row r="30" spans="1:13" ht="12.75" customHeight="1">
      <c r="A30" s="49" t="s">
        <v>121</v>
      </c>
      <c r="B30" s="14" t="s">
        <v>122</v>
      </c>
      <c r="C30" s="1"/>
      <c r="D30" s="1"/>
      <c r="E30" s="1"/>
      <c r="F30" s="1"/>
      <c r="G30" s="1"/>
      <c r="H30" s="1"/>
      <c r="I30" s="1"/>
      <c r="J30" s="1"/>
      <c r="K30" s="1"/>
      <c r="L30" s="1"/>
      <c r="M30" s="1"/>
    </row>
    <row r="31" spans="1:13" ht="12.75" customHeight="1">
      <c r="A31" s="73"/>
      <c r="B31" s="153" t="s">
        <v>123</v>
      </c>
      <c r="C31" s="153"/>
      <c r="D31" s="153"/>
      <c r="E31" s="153"/>
      <c r="F31" s="153"/>
      <c r="G31" s="153"/>
      <c r="H31" s="153"/>
      <c r="I31" s="153"/>
      <c r="J31" s="153"/>
      <c r="K31" s="153"/>
      <c r="L31" s="153"/>
      <c r="M31" s="153"/>
    </row>
    <row r="32" spans="1:13" ht="12.75" customHeight="1">
      <c r="A32" s="73"/>
      <c r="B32" s="153"/>
      <c r="C32" s="153"/>
      <c r="D32" s="153"/>
      <c r="E32" s="153"/>
      <c r="F32" s="153"/>
      <c r="G32" s="153"/>
      <c r="H32" s="153"/>
      <c r="I32" s="153"/>
      <c r="J32" s="153"/>
      <c r="K32" s="153"/>
      <c r="L32" s="153"/>
      <c r="M32" s="153"/>
    </row>
    <row r="33" spans="1:13" ht="12.75" customHeight="1">
      <c r="A33" s="49" t="s">
        <v>124</v>
      </c>
      <c r="B33" s="14" t="s">
        <v>103</v>
      </c>
      <c r="C33" s="1"/>
      <c r="D33" s="1"/>
      <c r="E33" s="1"/>
      <c r="F33" s="1"/>
      <c r="G33" s="1"/>
      <c r="H33" s="1"/>
      <c r="I33" s="1"/>
      <c r="J33" s="1"/>
      <c r="K33" s="1"/>
      <c r="L33" s="1"/>
      <c r="M33" s="1"/>
    </row>
    <row r="34" spans="1:13" ht="12.75" customHeight="1">
      <c r="A34" s="49"/>
      <c r="B34" s="153" t="s">
        <v>245</v>
      </c>
      <c r="C34" s="153"/>
      <c r="D34" s="153"/>
      <c r="E34" s="153"/>
      <c r="F34" s="153"/>
      <c r="G34" s="153"/>
      <c r="H34" s="153"/>
      <c r="I34" s="153"/>
      <c r="J34" s="153"/>
      <c r="K34" s="153"/>
      <c r="L34" s="153"/>
      <c r="M34" s="153"/>
    </row>
    <row r="35" spans="1:13" ht="12.75" customHeight="1">
      <c r="A35" s="49"/>
      <c r="B35" s="153"/>
      <c r="C35" s="153"/>
      <c r="D35" s="153"/>
      <c r="E35" s="153"/>
      <c r="F35" s="153"/>
      <c r="G35" s="153"/>
      <c r="H35" s="153"/>
      <c r="I35" s="153"/>
      <c r="J35" s="153"/>
      <c r="K35" s="153"/>
      <c r="L35" s="153"/>
      <c r="M35" s="153"/>
    </row>
    <row r="36" spans="1:13" ht="12.75" customHeight="1">
      <c r="A36" s="49"/>
      <c r="B36" s="153"/>
      <c r="C36" s="153"/>
      <c r="D36" s="153"/>
      <c r="E36" s="153"/>
      <c r="F36" s="153"/>
      <c r="G36" s="153"/>
      <c r="H36" s="153"/>
      <c r="I36" s="153"/>
      <c r="J36" s="153"/>
      <c r="K36" s="153"/>
      <c r="L36" s="153"/>
      <c r="M36" s="153"/>
    </row>
    <row r="37" spans="1:13" ht="12.75" customHeight="1">
      <c r="A37" s="49"/>
      <c r="B37" s="74"/>
      <c r="C37" s="74"/>
      <c r="D37" s="74"/>
      <c r="E37" s="74"/>
      <c r="F37" s="74"/>
      <c r="G37" s="74"/>
      <c r="H37" s="74"/>
      <c r="I37" s="74"/>
      <c r="J37" s="74"/>
      <c r="K37" s="74"/>
      <c r="L37" s="74"/>
      <c r="M37" s="74"/>
    </row>
    <row r="38" spans="1:13" ht="12.75" customHeight="1">
      <c r="A38" s="49" t="s">
        <v>125</v>
      </c>
      <c r="B38" s="14" t="s">
        <v>126</v>
      </c>
      <c r="C38" s="1"/>
      <c r="D38" s="1"/>
      <c r="E38" s="1"/>
      <c r="F38" s="1"/>
      <c r="G38" s="1"/>
      <c r="H38" s="1"/>
      <c r="I38" s="1"/>
      <c r="J38" s="1"/>
      <c r="K38" s="1"/>
      <c r="L38" s="1"/>
      <c r="M38" s="1"/>
    </row>
    <row r="39" spans="1:14" ht="12.75" customHeight="1">
      <c r="A39" s="49"/>
      <c r="B39" s="14"/>
      <c r="C39" s="1"/>
      <c r="D39" s="1"/>
      <c r="E39" s="1"/>
      <c r="F39" s="5"/>
      <c r="G39" s="143" t="s">
        <v>5</v>
      </c>
      <c r="H39" s="143"/>
      <c r="I39" s="143"/>
      <c r="J39" s="5"/>
      <c r="K39" s="143" t="s">
        <v>6</v>
      </c>
      <c r="L39" s="143"/>
      <c r="M39" s="143"/>
      <c r="N39" s="31"/>
    </row>
    <row r="40" spans="1:13" ht="38.25">
      <c r="A40" s="49"/>
      <c r="B40" s="20"/>
      <c r="C40" s="21"/>
      <c r="D40" s="21"/>
      <c r="E40" s="21"/>
      <c r="F40" s="1"/>
      <c r="G40" s="6" t="s">
        <v>7</v>
      </c>
      <c r="H40" s="5"/>
      <c r="I40" s="6" t="s">
        <v>8</v>
      </c>
      <c r="J40" s="5"/>
      <c r="K40" s="6" t="s">
        <v>9</v>
      </c>
      <c r="L40" s="5"/>
      <c r="M40" s="6" t="s">
        <v>10</v>
      </c>
    </row>
    <row r="41" spans="1:13" ht="12.75" customHeight="1">
      <c r="A41" s="49"/>
      <c r="B41" s="20"/>
      <c r="C41" s="21"/>
      <c r="D41" s="21"/>
      <c r="E41" s="21"/>
      <c r="F41" s="1"/>
      <c r="G41" s="7" t="s">
        <v>240</v>
      </c>
      <c r="H41" s="7"/>
      <c r="I41" s="7" t="s">
        <v>241</v>
      </c>
      <c r="J41" s="7"/>
      <c r="K41" s="7" t="str">
        <f>+G41</f>
        <v>30.09.2009</v>
      </c>
      <c r="L41" s="7"/>
      <c r="M41" s="7" t="str">
        <f>+I41</f>
        <v>30.09.2008</v>
      </c>
    </row>
    <row r="42" spans="1:13" ht="12.75" customHeight="1">
      <c r="A42" s="49"/>
      <c r="B42" s="140"/>
      <c r="C42" s="164"/>
      <c r="D42" s="164"/>
      <c r="E42" s="164"/>
      <c r="F42" s="1"/>
      <c r="G42" s="75" t="s">
        <v>12</v>
      </c>
      <c r="H42" s="21"/>
      <c r="I42" s="75" t="s">
        <v>12</v>
      </c>
      <c r="J42" s="21"/>
      <c r="K42" s="75" t="s">
        <v>12</v>
      </c>
      <c r="L42" s="75"/>
      <c r="M42" s="75" t="s">
        <v>12</v>
      </c>
    </row>
    <row r="43" spans="1:13" ht="12.75" customHeight="1">
      <c r="A43" s="49"/>
      <c r="B43" s="76"/>
      <c r="C43" s="77"/>
      <c r="D43" s="77"/>
      <c r="E43" s="77"/>
      <c r="F43" s="1"/>
      <c r="G43" s="75"/>
      <c r="H43" s="21"/>
      <c r="I43" s="75"/>
      <c r="J43" s="21"/>
      <c r="K43" s="75"/>
      <c r="L43" s="75"/>
      <c r="M43" s="75"/>
    </row>
    <row r="44" spans="1:13" ht="12.75" customHeight="1">
      <c r="A44" s="49"/>
      <c r="B44" s="140" t="s">
        <v>127</v>
      </c>
      <c r="C44" s="164"/>
      <c r="D44" s="164"/>
      <c r="E44" s="164"/>
      <c r="F44" s="1"/>
      <c r="G44" s="75"/>
      <c r="H44" s="21"/>
      <c r="I44" s="75"/>
      <c r="J44" s="21"/>
      <c r="K44" s="75"/>
      <c r="L44" s="75"/>
      <c r="M44" s="75"/>
    </row>
    <row r="45" spans="1:15" ht="12.75" customHeight="1">
      <c r="A45" s="49"/>
      <c r="B45" s="163" t="s">
        <v>128</v>
      </c>
      <c r="C45" s="164"/>
      <c r="D45" s="164"/>
      <c r="E45" s="164"/>
      <c r="F45" s="1"/>
      <c r="G45" s="119">
        <v>3403</v>
      </c>
      <c r="H45" s="96"/>
      <c r="I45" s="16">
        <v>3123</v>
      </c>
      <c r="J45" s="96"/>
      <c r="K45" s="119">
        <f>2652+3272+3403</f>
        <v>9327</v>
      </c>
      <c r="L45" s="119"/>
      <c r="M45" s="16">
        <v>9552</v>
      </c>
      <c r="O45" s="107"/>
    </row>
    <row r="46" spans="1:15" ht="12.75" customHeight="1">
      <c r="A46" s="49"/>
      <c r="B46" s="163" t="s">
        <v>129</v>
      </c>
      <c r="C46" s="164"/>
      <c r="D46" s="164"/>
      <c r="E46" s="164"/>
      <c r="F46" s="1"/>
      <c r="G46" s="119">
        <v>768</v>
      </c>
      <c r="H46" s="96"/>
      <c r="I46" s="16">
        <v>846</v>
      </c>
      <c r="J46" s="96"/>
      <c r="K46" s="119">
        <f>110+369+768</f>
        <v>1247</v>
      </c>
      <c r="L46" s="119"/>
      <c r="M46" s="16">
        <v>1290</v>
      </c>
      <c r="O46" s="107"/>
    </row>
    <row r="47" spans="1:15" ht="12.75" customHeight="1">
      <c r="A47" s="49"/>
      <c r="B47" s="163" t="s">
        <v>226</v>
      </c>
      <c r="C47" s="164"/>
      <c r="D47" s="164"/>
      <c r="E47" s="164"/>
      <c r="F47" s="1"/>
      <c r="G47" s="119">
        <v>0</v>
      </c>
      <c r="H47" s="96"/>
      <c r="I47" s="16">
        <v>0</v>
      </c>
      <c r="J47" s="96"/>
      <c r="K47" s="119">
        <f>5550+7213</f>
        <v>12763</v>
      </c>
      <c r="L47" s="119"/>
      <c r="M47" s="16">
        <v>0</v>
      </c>
      <c r="O47" s="107"/>
    </row>
    <row r="48" spans="1:13" ht="12.75" customHeight="1">
      <c r="A48" s="49"/>
      <c r="B48" s="78" t="s">
        <v>130</v>
      </c>
      <c r="C48" s="79"/>
      <c r="D48" s="79"/>
      <c r="E48" s="79"/>
      <c r="F48" s="1"/>
      <c r="G48" s="57">
        <v>-52</v>
      </c>
      <c r="H48" s="96"/>
      <c r="I48" s="57">
        <v>-33</v>
      </c>
      <c r="J48" s="96"/>
      <c r="K48" s="57">
        <f>-23-18-52</f>
        <v>-93</v>
      </c>
      <c r="L48" s="50"/>
      <c r="M48" s="57">
        <v>-116</v>
      </c>
    </row>
    <row r="49" spans="1:13" ht="12.75" customHeight="1" thickBot="1">
      <c r="A49" s="49"/>
      <c r="B49" s="163" t="s">
        <v>70</v>
      </c>
      <c r="C49" s="163"/>
      <c r="D49" s="163"/>
      <c r="E49" s="163"/>
      <c r="F49" s="1"/>
      <c r="G49" s="112">
        <f>SUM(G45:G48)</f>
        <v>4119</v>
      </c>
      <c r="H49" s="21"/>
      <c r="I49" s="112">
        <f>SUM(I45:I48)</f>
        <v>3936</v>
      </c>
      <c r="J49" s="21"/>
      <c r="K49" s="112">
        <f>SUM(K45:K48)</f>
        <v>23244</v>
      </c>
      <c r="L49" s="16"/>
      <c r="M49" s="112">
        <f>SUM(M45:M48)</f>
        <v>10726</v>
      </c>
    </row>
    <row r="50" spans="1:13" ht="12.75" customHeight="1">
      <c r="A50" s="49"/>
      <c r="B50" s="80"/>
      <c r="C50" s="80"/>
      <c r="D50" s="80"/>
      <c r="E50" s="80"/>
      <c r="F50" s="21"/>
      <c r="G50" s="23"/>
      <c r="H50" s="23"/>
      <c r="I50" s="23"/>
      <c r="J50" s="21"/>
      <c r="K50" s="21"/>
      <c r="L50" s="21"/>
      <c r="M50" s="1"/>
    </row>
    <row r="51" spans="1:13" ht="12.75" customHeight="1">
      <c r="A51" s="49"/>
      <c r="B51" s="141" t="s">
        <v>131</v>
      </c>
      <c r="C51" s="142"/>
      <c r="D51" s="142"/>
      <c r="E51" s="142"/>
      <c r="F51" s="142"/>
      <c r="G51" s="142"/>
      <c r="H51" s="142"/>
      <c r="I51" s="142"/>
      <c r="J51" s="142"/>
      <c r="K51" s="142"/>
      <c r="L51" s="142"/>
      <c r="M51" s="142"/>
    </row>
    <row r="52" spans="1:13" ht="12.75" customHeight="1">
      <c r="A52" s="73"/>
      <c r="B52" s="1"/>
      <c r="C52" s="1"/>
      <c r="D52" s="1"/>
      <c r="E52" s="1"/>
      <c r="F52" s="1"/>
      <c r="G52" s="1"/>
      <c r="H52" s="1"/>
      <c r="I52" s="1"/>
      <c r="J52" s="1"/>
      <c r="K52" s="1"/>
      <c r="L52" s="1"/>
      <c r="M52" s="1"/>
    </row>
    <row r="53" spans="1:13" ht="12.75" customHeight="1">
      <c r="A53" s="49" t="s">
        <v>132</v>
      </c>
      <c r="B53" s="14" t="s">
        <v>133</v>
      </c>
      <c r="C53" s="1"/>
      <c r="D53" s="1"/>
      <c r="E53" s="1"/>
      <c r="F53" s="1"/>
      <c r="G53" s="1"/>
      <c r="H53" s="1"/>
      <c r="I53" s="1"/>
      <c r="J53" s="1"/>
      <c r="K53" s="1"/>
      <c r="L53" s="1"/>
      <c r="M53" s="1"/>
    </row>
    <row r="54" spans="1:13" ht="12.75" customHeight="1">
      <c r="A54" s="73"/>
      <c r="B54" s="139" t="s">
        <v>219</v>
      </c>
      <c r="C54" s="139"/>
      <c r="D54" s="139"/>
      <c r="E54" s="139"/>
      <c r="F54" s="139"/>
      <c r="G54" s="139"/>
      <c r="H54" s="139"/>
      <c r="I54" s="139"/>
      <c r="J54" s="139"/>
      <c r="K54" s="139"/>
      <c r="L54" s="139"/>
      <c r="M54" s="139"/>
    </row>
    <row r="55" spans="1:13" ht="15.75" customHeight="1">
      <c r="A55" s="73"/>
      <c r="B55" s="139"/>
      <c r="C55" s="139"/>
      <c r="D55" s="139"/>
      <c r="E55" s="139"/>
      <c r="F55" s="139"/>
      <c r="G55" s="139"/>
      <c r="H55" s="139"/>
      <c r="I55" s="139"/>
      <c r="J55" s="139"/>
      <c r="K55" s="139"/>
      <c r="L55" s="139"/>
      <c r="M55" s="139"/>
    </row>
    <row r="56" spans="1:13" ht="12.75" customHeight="1">
      <c r="A56" s="73"/>
      <c r="B56" s="127"/>
      <c r="C56" s="127"/>
      <c r="D56" s="127"/>
      <c r="E56" s="127"/>
      <c r="F56" s="127"/>
      <c r="G56" s="127"/>
      <c r="H56" s="127"/>
      <c r="I56" s="127"/>
      <c r="J56" s="127"/>
      <c r="K56" s="127"/>
      <c r="L56" s="127"/>
      <c r="M56" s="127"/>
    </row>
    <row r="57" spans="1:13" ht="12.75" customHeight="1">
      <c r="A57" s="49" t="s">
        <v>134</v>
      </c>
      <c r="B57" s="14" t="s">
        <v>135</v>
      </c>
      <c r="C57" s="1"/>
      <c r="D57" s="1"/>
      <c r="E57" s="1"/>
      <c r="F57" s="1"/>
      <c r="G57" s="1"/>
      <c r="H57" s="1"/>
      <c r="I57" s="1"/>
      <c r="J57" s="1"/>
      <c r="K57" s="1"/>
      <c r="L57" s="1"/>
      <c r="M57" s="1"/>
    </row>
    <row r="58" spans="1:13" ht="12.75" customHeight="1">
      <c r="A58" s="73"/>
      <c r="B58" s="153" t="s">
        <v>246</v>
      </c>
      <c r="C58" s="153"/>
      <c r="D58" s="153"/>
      <c r="E58" s="153"/>
      <c r="F58" s="153"/>
      <c r="G58" s="153"/>
      <c r="H58" s="153"/>
      <c r="I58" s="153"/>
      <c r="J58" s="153"/>
      <c r="K58" s="153"/>
      <c r="L58" s="153"/>
      <c r="M58" s="153"/>
    </row>
    <row r="59" spans="1:13" ht="15" customHeight="1">
      <c r="A59" s="73"/>
      <c r="B59" s="153"/>
      <c r="C59" s="153"/>
      <c r="D59" s="153"/>
      <c r="E59" s="153"/>
      <c r="F59" s="153"/>
      <c r="G59" s="153"/>
      <c r="H59" s="153"/>
      <c r="I59" s="153"/>
      <c r="J59" s="153"/>
      <c r="K59" s="153"/>
      <c r="L59" s="153"/>
      <c r="M59" s="153"/>
    </row>
    <row r="60" spans="1:13" ht="12.75" customHeight="1">
      <c r="A60" s="73"/>
      <c r="B60" s="1"/>
      <c r="C60" s="81"/>
      <c r="D60" s="81"/>
      <c r="E60" s="81"/>
      <c r="F60" s="81"/>
      <c r="G60" s="81"/>
      <c r="H60" s="81"/>
      <c r="I60" s="81"/>
      <c r="J60" s="81"/>
      <c r="K60" s="81"/>
      <c r="L60" s="81"/>
      <c r="M60" s="81"/>
    </row>
    <row r="61" spans="1:13" ht="12.75" customHeight="1">
      <c r="A61" s="49" t="s">
        <v>136</v>
      </c>
      <c r="B61" s="14" t="s">
        <v>137</v>
      </c>
      <c r="C61" s="1"/>
      <c r="D61" s="1"/>
      <c r="E61" s="1"/>
      <c r="F61" s="1"/>
      <c r="G61" s="1"/>
      <c r="H61" s="1"/>
      <c r="I61" s="1"/>
      <c r="J61" s="1"/>
      <c r="K61" s="1"/>
      <c r="L61" s="1"/>
      <c r="M61" s="1"/>
    </row>
    <row r="62" spans="1:13" ht="12.75" customHeight="1">
      <c r="A62" s="73"/>
      <c r="B62" s="153" t="s">
        <v>247</v>
      </c>
      <c r="C62" s="153"/>
      <c r="D62" s="153"/>
      <c r="E62" s="153"/>
      <c r="F62" s="153"/>
      <c r="G62" s="153"/>
      <c r="H62" s="153"/>
      <c r="I62" s="153"/>
      <c r="J62" s="153"/>
      <c r="K62" s="153"/>
      <c r="L62" s="153"/>
      <c r="M62" s="153"/>
    </row>
    <row r="63" spans="1:13" ht="12.75" customHeight="1">
      <c r="A63" s="73"/>
      <c r="B63" s="1"/>
      <c r="C63" s="1"/>
      <c r="D63" s="1"/>
      <c r="E63" s="1"/>
      <c r="F63" s="1"/>
      <c r="G63" s="1"/>
      <c r="H63" s="1"/>
      <c r="I63" s="1"/>
      <c r="J63" s="1"/>
      <c r="K63" s="1"/>
      <c r="L63" s="1"/>
      <c r="M63" s="1"/>
    </row>
    <row r="64" spans="1:13" ht="12.75" customHeight="1">
      <c r="A64" s="49" t="s">
        <v>138</v>
      </c>
      <c r="B64" s="14" t="s">
        <v>139</v>
      </c>
      <c r="C64" s="1"/>
      <c r="D64" s="1"/>
      <c r="E64" s="1"/>
      <c r="F64" s="1"/>
      <c r="G64" s="1"/>
      <c r="H64" s="1"/>
      <c r="I64" s="1"/>
      <c r="J64" s="1"/>
      <c r="K64" s="1"/>
      <c r="L64" s="1"/>
      <c r="M64" s="1"/>
    </row>
    <row r="65" spans="1:13" ht="12.75" customHeight="1">
      <c r="A65" s="73"/>
      <c r="B65" s="1" t="s">
        <v>140</v>
      </c>
      <c r="C65" s="1"/>
      <c r="D65" s="1"/>
      <c r="E65" s="1"/>
      <c r="F65" s="1"/>
      <c r="G65" s="1"/>
      <c r="H65" s="1"/>
      <c r="I65" s="1"/>
      <c r="J65" s="1"/>
      <c r="K65" s="1"/>
      <c r="L65" s="1"/>
      <c r="M65" s="1"/>
    </row>
    <row r="66" spans="1:13" ht="12.75" customHeight="1">
      <c r="A66" s="73"/>
      <c r="B66" s="1"/>
      <c r="C66" s="1"/>
      <c r="D66" s="1"/>
      <c r="E66" s="1"/>
      <c r="F66" s="1"/>
      <c r="G66" s="1"/>
      <c r="H66" s="1"/>
      <c r="I66" s="1"/>
      <c r="J66" s="1"/>
      <c r="K66" s="1"/>
      <c r="L66" s="1"/>
      <c r="M66" s="1"/>
    </row>
    <row r="67" spans="1:13" ht="12.75" customHeight="1">
      <c r="A67" s="49" t="s">
        <v>141</v>
      </c>
      <c r="B67" s="14" t="s">
        <v>142</v>
      </c>
      <c r="C67" s="1"/>
      <c r="D67" s="1"/>
      <c r="E67" s="1"/>
      <c r="F67" s="1"/>
      <c r="G67" s="1"/>
      <c r="H67" s="1"/>
      <c r="I67" s="1"/>
      <c r="J67" s="1"/>
      <c r="K67" s="1"/>
      <c r="L67" s="1"/>
      <c r="M67" s="73"/>
    </row>
    <row r="68" spans="1:13" ht="12.75" customHeight="1">
      <c r="A68" s="82"/>
      <c r="B68" s="23" t="s">
        <v>220</v>
      </c>
      <c r="C68" s="23"/>
      <c r="D68" s="23"/>
      <c r="E68" s="23"/>
      <c r="F68" s="23"/>
      <c r="G68" s="23"/>
      <c r="H68" s="23"/>
      <c r="I68" s="23"/>
      <c r="J68" s="23"/>
      <c r="K68" s="124"/>
      <c r="L68" s="125"/>
      <c r="M68" s="126"/>
    </row>
    <row r="69" spans="1:13" ht="12.75" customHeight="1">
      <c r="A69" s="83"/>
      <c r="B69" s="23"/>
      <c r="C69" s="23"/>
      <c r="D69" s="23"/>
      <c r="E69" s="23"/>
      <c r="F69" s="23"/>
      <c r="G69" s="23"/>
      <c r="H69" s="23"/>
      <c r="I69" s="23"/>
      <c r="J69" s="23"/>
      <c r="K69" s="56"/>
      <c r="L69" s="56"/>
      <c r="M69" s="56"/>
    </row>
    <row r="70" spans="1:13" ht="12.75" customHeight="1">
      <c r="A70" s="82" t="s">
        <v>143</v>
      </c>
      <c r="B70" s="20" t="s">
        <v>144</v>
      </c>
      <c r="C70" s="21"/>
      <c r="D70" s="21"/>
      <c r="E70" s="21"/>
      <c r="F70" s="21"/>
      <c r="G70" s="21"/>
      <c r="H70" s="21"/>
      <c r="I70" s="21"/>
      <c r="J70" s="21"/>
      <c r="K70" s="21"/>
      <c r="L70" s="21"/>
      <c r="M70" s="21"/>
    </row>
    <row r="71" spans="1:13" ht="12.75" customHeight="1">
      <c r="A71" s="83"/>
      <c r="B71" s="21" t="s">
        <v>145</v>
      </c>
      <c r="C71" s="21"/>
      <c r="D71" s="21"/>
      <c r="E71" s="21"/>
      <c r="F71" s="21"/>
      <c r="G71" s="21"/>
      <c r="H71" s="21"/>
      <c r="I71" s="21"/>
      <c r="J71" s="21"/>
      <c r="K71" s="21"/>
      <c r="L71" s="21"/>
      <c r="M71" s="21"/>
    </row>
    <row r="72" spans="1:13" ht="12.75" customHeight="1">
      <c r="A72" s="83"/>
      <c r="B72" s="21"/>
      <c r="C72" s="21"/>
      <c r="D72" s="21"/>
      <c r="E72" s="21"/>
      <c r="F72" s="21"/>
      <c r="G72" s="21"/>
      <c r="H72" s="21"/>
      <c r="I72" s="21"/>
      <c r="J72" s="21"/>
      <c r="K72" s="21"/>
      <c r="L72" s="21"/>
      <c r="M72" s="21"/>
    </row>
    <row r="73" spans="1:14" ht="12.75" customHeight="1">
      <c r="A73" s="83"/>
      <c r="B73" s="21"/>
      <c r="C73" s="21"/>
      <c r="D73" s="21"/>
      <c r="E73" s="21"/>
      <c r="F73" s="21"/>
      <c r="G73" s="143" t="s">
        <v>5</v>
      </c>
      <c r="H73" s="143"/>
      <c r="I73" s="143"/>
      <c r="J73" s="5"/>
      <c r="K73" s="143" t="s">
        <v>6</v>
      </c>
      <c r="L73" s="143"/>
      <c r="M73" s="143"/>
      <c r="N73" s="31"/>
    </row>
    <row r="74" spans="1:13" ht="38.25">
      <c r="A74" s="83"/>
      <c r="B74" s="21"/>
      <c r="C74" s="21"/>
      <c r="D74" s="21"/>
      <c r="E74" s="21"/>
      <c r="F74" s="21"/>
      <c r="G74" s="6" t="s">
        <v>7</v>
      </c>
      <c r="H74" s="5"/>
      <c r="I74" s="6" t="s">
        <v>8</v>
      </c>
      <c r="J74" s="5"/>
      <c r="K74" s="6" t="s">
        <v>9</v>
      </c>
      <c r="L74" s="5"/>
      <c r="M74" s="6" t="s">
        <v>10</v>
      </c>
    </row>
    <row r="75" spans="1:13" ht="12.75" customHeight="1">
      <c r="A75" s="83"/>
      <c r="B75" s="21"/>
      <c r="C75" s="21"/>
      <c r="D75" s="21"/>
      <c r="E75" s="21"/>
      <c r="F75" s="21"/>
      <c r="G75" s="122" t="s">
        <v>240</v>
      </c>
      <c r="H75" s="7"/>
      <c r="I75" s="122" t="s">
        <v>241</v>
      </c>
      <c r="J75" s="7"/>
      <c r="K75" s="7" t="str">
        <f>+G75</f>
        <v>30.09.2009</v>
      </c>
      <c r="L75" s="7"/>
      <c r="M75" s="7" t="str">
        <f>+I75</f>
        <v>30.09.2008</v>
      </c>
    </row>
    <row r="76" spans="1:13" ht="12.75" customHeight="1">
      <c r="A76" s="83"/>
      <c r="B76" s="21"/>
      <c r="C76" s="21"/>
      <c r="D76" s="21"/>
      <c r="E76" s="21"/>
      <c r="F76" s="21"/>
      <c r="G76" s="75" t="s">
        <v>12</v>
      </c>
      <c r="H76" s="21"/>
      <c r="I76" s="75" t="s">
        <v>12</v>
      </c>
      <c r="J76" s="21"/>
      <c r="K76" s="75" t="s">
        <v>12</v>
      </c>
      <c r="L76" s="75"/>
      <c r="M76" s="75" t="s">
        <v>12</v>
      </c>
    </row>
    <row r="77" spans="1:13" ht="12.75" customHeight="1">
      <c r="A77" s="83"/>
      <c r="B77" s="21"/>
      <c r="C77" s="21"/>
      <c r="D77" s="21"/>
      <c r="E77" s="21"/>
      <c r="F77" s="21"/>
      <c r="G77" s="75"/>
      <c r="H77" s="21"/>
      <c r="I77" s="75"/>
      <c r="J77" s="21"/>
      <c r="K77" s="75"/>
      <c r="L77" s="75"/>
      <c r="M77" s="75"/>
    </row>
    <row r="78" spans="1:13" ht="12.75" customHeight="1">
      <c r="A78" s="83"/>
      <c r="B78" s="21" t="s">
        <v>146</v>
      </c>
      <c r="C78" s="21"/>
      <c r="D78" s="21"/>
      <c r="E78" s="21"/>
      <c r="F78" s="21"/>
      <c r="G78" s="75"/>
      <c r="H78" s="21"/>
      <c r="I78" s="75"/>
      <c r="J78" s="21"/>
      <c r="K78" s="75"/>
      <c r="L78" s="75"/>
      <c r="M78" s="75"/>
    </row>
    <row r="79" spans="1:13" ht="12.75" customHeight="1">
      <c r="A79" s="83"/>
      <c r="B79" s="21" t="s">
        <v>147</v>
      </c>
      <c r="C79" s="21"/>
      <c r="D79" s="21"/>
      <c r="E79" s="21"/>
      <c r="F79" s="21"/>
      <c r="G79" s="75"/>
      <c r="H79" s="21"/>
      <c r="I79" s="75"/>
      <c r="J79" s="21"/>
      <c r="K79" s="75"/>
      <c r="L79" s="75"/>
      <c r="M79" s="75"/>
    </row>
    <row r="80" spans="1:14" ht="12.75" customHeight="1">
      <c r="A80" s="83"/>
      <c r="B80" s="21"/>
      <c r="C80" s="85" t="s">
        <v>148</v>
      </c>
      <c r="D80" s="21"/>
      <c r="E80" s="21"/>
      <c r="F80" s="21"/>
      <c r="G80" s="119">
        <v>0</v>
      </c>
      <c r="H80" s="128" t="s">
        <v>149</v>
      </c>
      <c r="I80" s="119">
        <v>0</v>
      </c>
      <c r="J80" s="129" t="s">
        <v>149</v>
      </c>
      <c r="K80" s="119">
        <v>1</v>
      </c>
      <c r="L80" s="131"/>
      <c r="M80" s="119">
        <v>1</v>
      </c>
      <c r="N80" s="109"/>
    </row>
    <row r="81" spans="1:13" ht="12.75" customHeight="1">
      <c r="A81" s="83"/>
      <c r="B81" s="21"/>
      <c r="C81" s="85" t="s">
        <v>150</v>
      </c>
      <c r="D81" s="21"/>
      <c r="E81" s="21"/>
      <c r="F81" s="21"/>
      <c r="G81" s="119">
        <v>4</v>
      </c>
      <c r="H81" s="108"/>
      <c r="I81" s="119">
        <v>28</v>
      </c>
      <c r="J81" s="21"/>
      <c r="K81" s="119">
        <f>1+4+4</f>
        <v>9</v>
      </c>
      <c r="L81" s="86"/>
      <c r="M81" s="119">
        <v>29</v>
      </c>
    </row>
    <row r="82" spans="1:13" ht="12.75" customHeight="1" thickBot="1">
      <c r="A82" s="83"/>
      <c r="B82" s="21"/>
      <c r="C82" s="21"/>
      <c r="D82" s="21"/>
      <c r="E82" s="21"/>
      <c r="F82" s="21"/>
      <c r="G82" s="112">
        <f>SUM(G80:G81)</f>
        <v>4</v>
      </c>
      <c r="H82" s="21"/>
      <c r="I82" s="112">
        <f>SUM(I80:I81)</f>
        <v>28</v>
      </c>
      <c r="J82" s="21"/>
      <c r="K82" s="112">
        <f>SUM(K80:K81)</f>
        <v>10</v>
      </c>
      <c r="L82" s="16"/>
      <c r="M82" s="112">
        <f>SUM(M80:M81)</f>
        <v>30</v>
      </c>
    </row>
    <row r="83" spans="1:13" ht="12.75" customHeight="1">
      <c r="A83" s="83"/>
      <c r="B83" s="21"/>
      <c r="C83" s="21"/>
      <c r="D83" s="21"/>
      <c r="E83" s="21"/>
      <c r="F83" s="21"/>
      <c r="G83" s="21"/>
      <c r="H83" s="21"/>
      <c r="I83" s="21"/>
      <c r="J83" s="21"/>
      <c r="K83" s="21"/>
      <c r="L83" s="21"/>
      <c r="M83" s="21"/>
    </row>
    <row r="84" spans="1:13" ht="12.75" customHeight="1">
      <c r="A84" s="83"/>
      <c r="B84" s="109" t="s">
        <v>149</v>
      </c>
      <c r="C84" s="21" t="s">
        <v>151</v>
      </c>
      <c r="D84" s="21"/>
      <c r="E84" s="21"/>
      <c r="F84" s="21"/>
      <c r="G84" s="21"/>
      <c r="H84" s="21"/>
      <c r="I84" s="21"/>
      <c r="J84" s="21"/>
      <c r="K84" s="21"/>
      <c r="L84" s="21"/>
      <c r="M84" s="21"/>
    </row>
    <row r="85" spans="1:13" ht="12.75" customHeight="1">
      <c r="A85" s="83"/>
      <c r="B85" s="106"/>
      <c r="C85" s="21"/>
      <c r="D85" s="21"/>
      <c r="E85" s="21"/>
      <c r="F85" s="21"/>
      <c r="G85" s="21"/>
      <c r="H85" s="21"/>
      <c r="I85" s="21"/>
      <c r="J85" s="21"/>
      <c r="K85" s="21"/>
      <c r="L85" s="21"/>
      <c r="M85" s="21"/>
    </row>
    <row r="86" spans="1:13" ht="12.75" customHeight="1">
      <c r="A86" s="83"/>
      <c r="B86" s="138" t="s">
        <v>152</v>
      </c>
      <c r="C86" s="138"/>
      <c r="D86" s="138"/>
      <c r="E86" s="138"/>
      <c r="F86" s="138"/>
      <c r="G86" s="138"/>
      <c r="H86" s="138"/>
      <c r="I86" s="138"/>
      <c r="J86" s="138"/>
      <c r="K86" s="138"/>
      <c r="L86" s="138"/>
      <c r="M86" s="138"/>
    </row>
    <row r="87" spans="1:13" ht="12.75" customHeight="1">
      <c r="A87" s="83"/>
      <c r="B87" s="87"/>
      <c r="C87" s="87"/>
      <c r="D87" s="87"/>
      <c r="E87" s="87"/>
      <c r="F87" s="87"/>
      <c r="G87" s="87"/>
      <c r="H87" s="87"/>
      <c r="I87" s="87"/>
      <c r="J87" s="87"/>
      <c r="K87" s="87"/>
      <c r="L87" s="87"/>
      <c r="M87" s="87"/>
    </row>
    <row r="88" spans="1:13" ht="12.75" customHeight="1">
      <c r="A88" s="82" t="s">
        <v>153</v>
      </c>
      <c r="B88" s="20" t="s">
        <v>154</v>
      </c>
      <c r="C88" s="21"/>
      <c r="D88" s="21"/>
      <c r="E88" s="21"/>
      <c r="F88" s="21"/>
      <c r="G88" s="21"/>
      <c r="H88" s="21"/>
      <c r="I88" s="21"/>
      <c r="J88" s="21"/>
      <c r="K88" s="83"/>
      <c r="L88" s="21"/>
      <c r="M88" s="21"/>
    </row>
    <row r="89" spans="1:13" ht="12.75" customHeight="1">
      <c r="A89" s="82"/>
      <c r="B89" s="20"/>
      <c r="C89" s="21"/>
      <c r="D89" s="21"/>
      <c r="E89" s="21"/>
      <c r="F89" s="21"/>
      <c r="G89" s="21"/>
      <c r="H89" s="21"/>
      <c r="I89" s="21"/>
      <c r="J89" s="21"/>
      <c r="K89" s="30" t="s">
        <v>36</v>
      </c>
      <c r="L89" s="21"/>
      <c r="M89" s="30" t="s">
        <v>36</v>
      </c>
    </row>
    <row r="90" spans="1:13" ht="12.75" customHeight="1">
      <c r="A90" s="83"/>
      <c r="B90" s="21"/>
      <c r="C90" s="21"/>
      <c r="D90" s="21"/>
      <c r="E90" s="21"/>
      <c r="F90" s="21"/>
      <c r="G90" s="21"/>
      <c r="H90" s="21"/>
      <c r="I90" s="21"/>
      <c r="J90" s="88"/>
      <c r="K90" s="75" t="s">
        <v>240</v>
      </c>
      <c r="L90" s="83"/>
      <c r="M90" s="84" t="s">
        <v>241</v>
      </c>
    </row>
    <row r="91" spans="1:13" ht="12.75" customHeight="1">
      <c r="A91" s="83"/>
      <c r="B91" s="21"/>
      <c r="C91" s="21"/>
      <c r="D91" s="21"/>
      <c r="E91" s="21"/>
      <c r="F91" s="21"/>
      <c r="G91" s="21"/>
      <c r="H91" s="21"/>
      <c r="I91" s="21"/>
      <c r="J91" s="83"/>
      <c r="K91" s="75" t="s">
        <v>12</v>
      </c>
      <c r="L91" s="83"/>
      <c r="M91" s="75" t="s">
        <v>12</v>
      </c>
    </row>
    <row r="92" spans="1:13" ht="12.75" customHeight="1">
      <c r="A92" s="83"/>
      <c r="B92" s="21"/>
      <c r="C92" s="21"/>
      <c r="D92" s="21"/>
      <c r="E92" s="21"/>
      <c r="F92" s="21"/>
      <c r="G92" s="21"/>
      <c r="H92" s="21"/>
      <c r="I92" s="21"/>
      <c r="J92" s="83"/>
      <c r="K92" s="83"/>
      <c r="L92" s="83"/>
      <c r="M92" s="21"/>
    </row>
    <row r="93" spans="1:13" ht="12.75" customHeight="1">
      <c r="A93" s="83"/>
      <c r="B93" s="21" t="s">
        <v>254</v>
      </c>
      <c r="C93" s="21"/>
      <c r="D93" s="21"/>
      <c r="E93" s="21"/>
      <c r="F93" s="21"/>
      <c r="G93" s="21"/>
      <c r="H93" s="21"/>
      <c r="I93" s="21"/>
      <c r="J93" s="83"/>
      <c r="K93" s="86">
        <v>6367</v>
      </c>
      <c r="L93" s="96"/>
      <c r="M93" s="86">
        <v>1076</v>
      </c>
    </row>
    <row r="94" spans="1:13" ht="12.75" customHeight="1">
      <c r="A94" s="83"/>
      <c r="B94" s="89" t="s">
        <v>155</v>
      </c>
      <c r="C94" s="21"/>
      <c r="D94" s="21"/>
      <c r="E94" s="21"/>
      <c r="F94" s="21"/>
      <c r="G94" s="21"/>
      <c r="H94" s="21"/>
      <c r="I94" s="21"/>
      <c r="J94" s="56"/>
      <c r="K94" s="120"/>
      <c r="L94" s="96"/>
      <c r="M94" s="120"/>
    </row>
    <row r="95" spans="1:13" ht="12.75" customHeight="1">
      <c r="A95" s="83"/>
      <c r="B95" s="89" t="s">
        <v>156</v>
      </c>
      <c r="C95" s="21"/>
      <c r="D95" s="21"/>
      <c r="E95" s="21"/>
      <c r="F95" s="21"/>
      <c r="G95" s="21"/>
      <c r="H95" s="21"/>
      <c r="I95" s="21"/>
      <c r="J95" s="56"/>
      <c r="K95" s="120">
        <v>2607</v>
      </c>
      <c r="L95" s="96"/>
      <c r="M95" s="120">
        <v>5366</v>
      </c>
    </row>
    <row r="96" spans="1:13" ht="12.75" customHeight="1">
      <c r="A96" s="83"/>
      <c r="B96" s="89" t="s">
        <v>157</v>
      </c>
      <c r="C96" s="21"/>
      <c r="D96" s="21"/>
      <c r="E96" s="21"/>
      <c r="F96" s="21"/>
      <c r="G96" s="21"/>
      <c r="H96" s="21"/>
      <c r="I96" s="21"/>
      <c r="J96" s="56"/>
      <c r="K96" s="121">
        <v>230</v>
      </c>
      <c r="L96" s="96"/>
      <c r="M96" s="121">
        <v>138</v>
      </c>
    </row>
    <row r="97" spans="1:13" ht="12.75" customHeight="1">
      <c r="A97" s="83"/>
      <c r="B97" s="89"/>
      <c r="C97" s="21"/>
      <c r="D97" s="21"/>
      <c r="E97" s="21"/>
      <c r="F97" s="21"/>
      <c r="G97" s="21"/>
      <c r="H97" s="21"/>
      <c r="I97" s="21"/>
      <c r="J97" s="56"/>
      <c r="K97" s="120">
        <f>SUM(K93:K96)</f>
        <v>9204</v>
      </c>
      <c r="L97" s="96"/>
      <c r="M97" s="120">
        <f>SUM(M93:M96)</f>
        <v>6580</v>
      </c>
    </row>
    <row r="98" spans="1:13" ht="12.75" customHeight="1">
      <c r="A98" s="21"/>
      <c r="B98" s="89" t="s">
        <v>158</v>
      </c>
      <c r="C98" s="21"/>
      <c r="D98" s="21"/>
      <c r="E98" s="21"/>
      <c r="F98" s="21"/>
      <c r="G98" s="21"/>
      <c r="H98" s="21"/>
      <c r="I98" s="21"/>
      <c r="J98" s="21"/>
      <c r="K98" s="96"/>
      <c r="L98" s="96"/>
      <c r="M98" s="96"/>
    </row>
    <row r="99" spans="1:13" ht="12.75" customHeight="1">
      <c r="A99" s="21"/>
      <c r="B99" s="89" t="s">
        <v>211</v>
      </c>
      <c r="C99" s="21"/>
      <c r="D99" s="21"/>
      <c r="E99" s="21"/>
      <c r="F99" s="21"/>
      <c r="G99" s="21"/>
      <c r="H99" s="21"/>
      <c r="I99" s="21"/>
      <c r="J99" s="21"/>
      <c r="K99" s="55">
        <v>-230</v>
      </c>
      <c r="L99" s="96"/>
      <c r="M99" s="55">
        <v>-138</v>
      </c>
    </row>
    <row r="100" spans="1:16" ht="12.75" customHeight="1" thickBot="1">
      <c r="A100" s="21"/>
      <c r="B100" s="21"/>
      <c r="C100" s="21"/>
      <c r="D100" s="21"/>
      <c r="E100" s="21"/>
      <c r="F100" s="21"/>
      <c r="G100" s="21"/>
      <c r="H100" s="21"/>
      <c r="I100" s="21"/>
      <c r="J100" s="21"/>
      <c r="K100" s="113">
        <f>SUM(K97:K99)</f>
        <v>8974</v>
      </c>
      <c r="L100" s="94"/>
      <c r="M100" s="113">
        <f>SUM(M97:M99)</f>
        <v>6442</v>
      </c>
      <c r="O100" s="107">
        <f>K100-'Cash flow statement'!E54</f>
        <v>0</v>
      </c>
      <c r="P100" s="107">
        <f>M100-'Cash flow statement'!G54</f>
        <v>0</v>
      </c>
    </row>
    <row r="101" spans="1:13" ht="12.75" customHeight="1">
      <c r="A101" s="21"/>
      <c r="B101" s="21"/>
      <c r="C101" s="21"/>
      <c r="D101" s="21"/>
      <c r="E101" s="21"/>
      <c r="F101" s="21"/>
      <c r="G101" s="21"/>
      <c r="H101" s="21"/>
      <c r="I101" s="21"/>
      <c r="J101" s="21"/>
      <c r="K101" s="51"/>
      <c r="L101" s="21"/>
      <c r="M101" s="51"/>
    </row>
    <row r="102" spans="1:13" ht="12.75" customHeight="1">
      <c r="A102" s="49" t="s">
        <v>159</v>
      </c>
      <c r="B102" s="135" t="s">
        <v>238</v>
      </c>
      <c r="C102" s="136"/>
      <c r="D102" s="136"/>
      <c r="E102" s="136"/>
      <c r="F102" s="136"/>
      <c r="G102" s="136"/>
      <c r="H102" s="136"/>
      <c r="I102" s="136"/>
      <c r="J102" s="136"/>
      <c r="K102" s="136"/>
      <c r="L102" s="136"/>
      <c r="M102" s="136"/>
    </row>
    <row r="103" spans="1:13" ht="12.75" customHeight="1">
      <c r="A103" s="49"/>
      <c r="B103" s="136"/>
      <c r="C103" s="136"/>
      <c r="D103" s="136"/>
      <c r="E103" s="136"/>
      <c r="F103" s="136"/>
      <c r="G103" s="136"/>
      <c r="H103" s="136"/>
      <c r="I103" s="136"/>
      <c r="J103" s="136"/>
      <c r="K103" s="136"/>
      <c r="L103" s="136"/>
      <c r="M103" s="136"/>
    </row>
    <row r="104" spans="1:13" ht="12.75" customHeight="1">
      <c r="A104" s="73"/>
      <c r="B104" s="1"/>
      <c r="C104" s="1"/>
      <c r="D104" s="1"/>
      <c r="E104" s="1"/>
      <c r="F104" s="1"/>
      <c r="G104" s="1"/>
      <c r="H104" s="1"/>
      <c r="I104" s="1"/>
      <c r="J104" s="1"/>
      <c r="K104" s="1"/>
      <c r="L104" s="1"/>
      <c r="M104" s="1"/>
    </row>
    <row r="105" spans="1:13" ht="12.75" customHeight="1">
      <c r="A105" s="49" t="s">
        <v>160</v>
      </c>
      <c r="B105" s="14" t="s">
        <v>161</v>
      </c>
      <c r="C105" s="1"/>
      <c r="D105" s="1"/>
      <c r="E105" s="1"/>
      <c r="F105" s="1"/>
      <c r="G105" s="1"/>
      <c r="H105" s="1"/>
      <c r="I105" s="1"/>
      <c r="J105" s="1"/>
      <c r="K105" s="1"/>
      <c r="L105" s="1"/>
      <c r="M105" s="1"/>
    </row>
    <row r="106" spans="1:13" ht="12.75" customHeight="1">
      <c r="A106" s="49"/>
      <c r="B106" s="161" t="s">
        <v>253</v>
      </c>
      <c r="C106" s="161"/>
      <c r="D106" s="161"/>
      <c r="E106" s="161"/>
      <c r="F106" s="161"/>
      <c r="G106" s="161"/>
      <c r="H106" s="161"/>
      <c r="I106" s="161"/>
      <c r="J106" s="161"/>
      <c r="K106" s="161"/>
      <c r="L106" s="161"/>
      <c r="M106" s="161"/>
    </row>
    <row r="107" spans="1:13" ht="12.75" customHeight="1">
      <c r="A107" s="49"/>
      <c r="B107" s="161"/>
      <c r="C107" s="161"/>
      <c r="D107" s="161"/>
      <c r="E107" s="161"/>
      <c r="F107" s="161"/>
      <c r="G107" s="161"/>
      <c r="H107" s="161"/>
      <c r="I107" s="161"/>
      <c r="J107" s="161"/>
      <c r="K107" s="161"/>
      <c r="L107" s="161"/>
      <c r="M107" s="161"/>
    </row>
    <row r="108" spans="1:13" ht="12.75" customHeight="1">
      <c r="A108" s="49"/>
      <c r="B108" s="161"/>
      <c r="C108" s="161"/>
      <c r="D108" s="161"/>
      <c r="E108" s="161"/>
      <c r="F108" s="161"/>
      <c r="G108" s="161"/>
      <c r="H108" s="161"/>
      <c r="I108" s="161"/>
      <c r="J108" s="161"/>
      <c r="K108" s="161"/>
      <c r="L108" s="161"/>
      <c r="M108" s="161"/>
    </row>
    <row r="109" spans="1:13" ht="12.75" customHeight="1">
      <c r="A109" s="49"/>
      <c r="B109" s="161"/>
      <c r="C109" s="161"/>
      <c r="D109" s="161"/>
      <c r="E109" s="161"/>
      <c r="F109" s="161"/>
      <c r="G109" s="161"/>
      <c r="H109" s="161"/>
      <c r="I109" s="161"/>
      <c r="J109" s="161"/>
      <c r="K109" s="161"/>
      <c r="L109" s="161"/>
      <c r="M109" s="161"/>
    </row>
    <row r="110" spans="1:13" ht="12.75" customHeight="1">
      <c r="A110" s="49"/>
      <c r="B110" s="161"/>
      <c r="C110" s="161"/>
      <c r="D110" s="161"/>
      <c r="E110" s="161"/>
      <c r="F110" s="161"/>
      <c r="G110" s="161"/>
      <c r="H110" s="161"/>
      <c r="I110" s="161"/>
      <c r="J110" s="161"/>
      <c r="K110" s="161"/>
      <c r="L110" s="161"/>
      <c r="M110" s="161"/>
    </row>
    <row r="111" spans="1:13" ht="12.75" customHeight="1">
      <c r="A111" s="49"/>
      <c r="B111" s="161"/>
      <c r="C111" s="161"/>
      <c r="D111" s="161"/>
      <c r="E111" s="161"/>
      <c r="F111" s="161"/>
      <c r="G111" s="161"/>
      <c r="H111" s="161"/>
      <c r="I111" s="161"/>
      <c r="J111" s="161"/>
      <c r="K111" s="161"/>
      <c r="L111" s="161"/>
      <c r="M111" s="161"/>
    </row>
    <row r="112" spans="1:13" ht="18" customHeight="1">
      <c r="A112" s="49"/>
      <c r="B112" s="161"/>
      <c r="C112" s="161"/>
      <c r="D112" s="161"/>
      <c r="E112" s="161"/>
      <c r="F112" s="161"/>
      <c r="G112" s="161"/>
      <c r="H112" s="161"/>
      <c r="I112" s="161"/>
      <c r="J112" s="161"/>
      <c r="K112" s="161"/>
      <c r="L112" s="161"/>
      <c r="M112" s="161"/>
    </row>
    <row r="113" spans="1:13" ht="15">
      <c r="A113" s="49"/>
      <c r="B113" s="90"/>
      <c r="C113" s="90"/>
      <c r="D113" s="90"/>
      <c r="E113" s="90"/>
      <c r="F113" s="90"/>
      <c r="G113" s="90"/>
      <c r="H113" s="90"/>
      <c r="I113" s="90"/>
      <c r="J113" s="90"/>
      <c r="K113" s="90"/>
      <c r="L113" s="90"/>
      <c r="M113" s="90"/>
    </row>
    <row r="114" spans="1:13" ht="12.75" customHeight="1">
      <c r="A114" s="49" t="s">
        <v>162</v>
      </c>
      <c r="B114" s="14" t="s">
        <v>163</v>
      </c>
      <c r="C114" s="1"/>
      <c r="D114" s="1"/>
      <c r="E114" s="1"/>
      <c r="F114" s="1"/>
      <c r="G114" s="1"/>
      <c r="H114" s="1"/>
      <c r="I114" s="1"/>
      <c r="J114" s="1"/>
      <c r="K114" s="1"/>
      <c r="L114" s="1"/>
      <c r="M114" s="1"/>
    </row>
    <row r="115" spans="1:13" ht="12.75" customHeight="1">
      <c r="A115" s="49"/>
      <c r="B115" s="149" t="s">
        <v>255</v>
      </c>
      <c r="C115" s="149"/>
      <c r="D115" s="149"/>
      <c r="E115" s="149"/>
      <c r="F115" s="149"/>
      <c r="G115" s="149"/>
      <c r="H115" s="149"/>
      <c r="I115" s="149"/>
      <c r="J115" s="149"/>
      <c r="K115" s="149"/>
      <c r="L115" s="149"/>
      <c r="M115" s="149"/>
    </row>
    <row r="116" spans="1:13" ht="12.75" customHeight="1">
      <c r="A116" s="49"/>
      <c r="B116" s="149"/>
      <c r="C116" s="149"/>
      <c r="D116" s="149"/>
      <c r="E116" s="149"/>
      <c r="F116" s="149"/>
      <c r="G116" s="149"/>
      <c r="H116" s="149"/>
      <c r="I116" s="149"/>
      <c r="J116" s="149"/>
      <c r="K116" s="149"/>
      <c r="L116" s="149"/>
      <c r="M116" s="149"/>
    </row>
    <row r="117" spans="1:13" ht="12.75" customHeight="1">
      <c r="A117" s="49"/>
      <c r="B117" s="149"/>
      <c r="C117" s="149"/>
      <c r="D117" s="149"/>
      <c r="E117" s="149"/>
      <c r="F117" s="149"/>
      <c r="G117" s="149"/>
      <c r="H117" s="149"/>
      <c r="I117" s="149"/>
      <c r="J117" s="149"/>
      <c r="K117" s="149"/>
      <c r="L117" s="149"/>
      <c r="M117" s="149"/>
    </row>
    <row r="118" spans="1:13" ht="12.75" customHeight="1">
      <c r="A118" s="49"/>
      <c r="B118" s="149"/>
      <c r="C118" s="149"/>
      <c r="D118" s="149"/>
      <c r="E118" s="149"/>
      <c r="F118" s="149"/>
      <c r="G118" s="149"/>
      <c r="H118" s="149"/>
      <c r="I118" s="149"/>
      <c r="J118" s="149"/>
      <c r="K118" s="149"/>
      <c r="L118" s="149"/>
      <c r="M118" s="149"/>
    </row>
    <row r="119" spans="1:13" ht="12.75" customHeight="1">
      <c r="A119" s="49"/>
      <c r="B119" s="149"/>
      <c r="C119" s="149"/>
      <c r="D119" s="149"/>
      <c r="E119" s="149"/>
      <c r="F119" s="149"/>
      <c r="G119" s="149"/>
      <c r="H119" s="149"/>
      <c r="I119" s="149"/>
      <c r="J119" s="149"/>
      <c r="K119" s="149"/>
      <c r="L119" s="149"/>
      <c r="M119" s="149"/>
    </row>
    <row r="120" spans="1:13" ht="15">
      <c r="A120" s="49"/>
      <c r="B120" s="149"/>
      <c r="C120" s="149"/>
      <c r="D120" s="149"/>
      <c r="E120" s="149"/>
      <c r="F120" s="149"/>
      <c r="G120" s="149"/>
      <c r="H120" s="149"/>
      <c r="I120" s="149"/>
      <c r="J120" s="149"/>
      <c r="K120" s="149"/>
      <c r="L120" s="149"/>
      <c r="M120" s="149"/>
    </row>
    <row r="121" spans="1:13" ht="12.75" customHeight="1">
      <c r="A121" s="49" t="s">
        <v>164</v>
      </c>
      <c r="B121" s="14" t="s">
        <v>165</v>
      </c>
      <c r="C121" s="1"/>
      <c r="D121" s="1"/>
      <c r="E121" s="1"/>
      <c r="F121" s="1"/>
      <c r="G121" s="1"/>
      <c r="H121" s="1"/>
      <c r="I121" s="1"/>
      <c r="J121" s="1"/>
      <c r="K121" s="1"/>
      <c r="L121" s="1"/>
      <c r="M121" s="1"/>
    </row>
    <row r="122" spans="1:13" ht="12.75" customHeight="1">
      <c r="A122" s="73"/>
      <c r="B122" s="137" t="s">
        <v>227</v>
      </c>
      <c r="C122" s="137"/>
      <c r="D122" s="137"/>
      <c r="E122" s="137"/>
      <c r="F122" s="137"/>
      <c r="G122" s="137"/>
      <c r="H122" s="137"/>
      <c r="I122" s="137"/>
      <c r="J122" s="137"/>
      <c r="K122" s="137"/>
      <c r="L122" s="137"/>
      <c r="M122" s="137"/>
    </row>
    <row r="123" spans="1:13" ht="15" customHeight="1">
      <c r="A123" s="73"/>
      <c r="B123" s="137"/>
      <c r="C123" s="137"/>
      <c r="D123" s="137"/>
      <c r="E123" s="137"/>
      <c r="F123" s="137"/>
      <c r="G123" s="137"/>
      <c r="H123" s="137"/>
      <c r="I123" s="137"/>
      <c r="J123" s="137"/>
      <c r="K123" s="137"/>
      <c r="L123" s="137"/>
      <c r="M123" s="137"/>
    </row>
    <row r="124" spans="1:13" ht="12.75" customHeight="1">
      <c r="A124" s="73"/>
      <c r="B124" s="91"/>
      <c r="C124" s="91"/>
      <c r="D124" s="91"/>
      <c r="E124" s="91"/>
      <c r="F124" s="91"/>
      <c r="G124" s="91"/>
      <c r="H124" s="91"/>
      <c r="I124" s="91"/>
      <c r="J124" s="91"/>
      <c r="K124" s="91"/>
      <c r="L124" s="91"/>
      <c r="M124" s="91"/>
    </row>
    <row r="125" spans="1:13" ht="12.75" customHeight="1">
      <c r="A125" s="73"/>
      <c r="B125" s="137" t="s">
        <v>166</v>
      </c>
      <c r="C125" s="137"/>
      <c r="D125" s="137"/>
      <c r="E125" s="137"/>
      <c r="F125" s="137"/>
      <c r="G125" s="137"/>
      <c r="H125" s="137"/>
      <c r="I125" s="137"/>
      <c r="J125" s="137"/>
      <c r="K125" s="137"/>
      <c r="L125" s="137"/>
      <c r="M125" s="137"/>
    </row>
    <row r="126" spans="1:13" ht="12.75" customHeight="1">
      <c r="A126" s="73"/>
      <c r="B126" s="137"/>
      <c r="C126" s="137"/>
      <c r="D126" s="137"/>
      <c r="E126" s="137"/>
      <c r="F126" s="137"/>
      <c r="G126" s="137"/>
      <c r="H126" s="137"/>
      <c r="I126" s="137"/>
      <c r="J126" s="137"/>
      <c r="K126" s="137"/>
      <c r="L126" s="137"/>
      <c r="M126" s="137"/>
    </row>
    <row r="127" spans="1:13" ht="12.75" customHeight="1">
      <c r="A127" s="73"/>
      <c r="B127" s="137"/>
      <c r="C127" s="137"/>
      <c r="D127" s="137"/>
      <c r="E127" s="137"/>
      <c r="F127" s="137"/>
      <c r="G127" s="137"/>
      <c r="H127" s="137"/>
      <c r="I127" s="137"/>
      <c r="J127" s="137"/>
      <c r="K127" s="137"/>
      <c r="L127" s="137"/>
      <c r="M127" s="137"/>
    </row>
    <row r="128" spans="1:13" ht="12.75" customHeight="1">
      <c r="A128" s="73"/>
      <c r="B128" s="137"/>
      <c r="C128" s="137"/>
      <c r="D128" s="137"/>
      <c r="E128" s="137"/>
      <c r="F128" s="137"/>
      <c r="G128" s="137"/>
      <c r="H128" s="137"/>
      <c r="I128" s="137"/>
      <c r="J128" s="137"/>
      <c r="K128" s="137"/>
      <c r="L128" s="137"/>
      <c r="M128" s="137"/>
    </row>
    <row r="129" spans="1:13" ht="12.75" customHeight="1">
      <c r="A129" s="73"/>
      <c r="B129" s="137"/>
      <c r="C129" s="137"/>
      <c r="D129" s="137"/>
      <c r="E129" s="137"/>
      <c r="F129" s="137"/>
      <c r="G129" s="137"/>
      <c r="H129" s="137"/>
      <c r="I129" s="137"/>
      <c r="J129" s="137"/>
      <c r="K129" s="137"/>
      <c r="L129" s="137"/>
      <c r="M129" s="137"/>
    </row>
    <row r="130" spans="1:13" ht="12.75" customHeight="1">
      <c r="A130" s="73"/>
      <c r="B130" s="137"/>
      <c r="C130" s="137"/>
      <c r="D130" s="137"/>
      <c r="E130" s="137"/>
      <c r="F130" s="137"/>
      <c r="G130" s="137"/>
      <c r="H130" s="137"/>
      <c r="I130" s="137"/>
      <c r="J130" s="137"/>
      <c r="K130" s="137"/>
      <c r="L130" s="137"/>
      <c r="M130" s="137"/>
    </row>
    <row r="131" spans="1:13" ht="12.75" customHeight="1">
      <c r="A131" s="73"/>
      <c r="B131" s="137"/>
      <c r="C131" s="137"/>
      <c r="D131" s="137"/>
      <c r="E131" s="137"/>
      <c r="F131" s="137"/>
      <c r="G131" s="137"/>
      <c r="H131" s="137"/>
      <c r="I131" s="137"/>
      <c r="J131" s="137"/>
      <c r="K131" s="137"/>
      <c r="L131" s="137"/>
      <c r="M131" s="137"/>
    </row>
    <row r="132" spans="1:13" ht="12.75" customHeight="1">
      <c r="A132" s="73"/>
      <c r="B132" s="137"/>
      <c r="C132" s="137"/>
      <c r="D132" s="137"/>
      <c r="E132" s="137"/>
      <c r="F132" s="137"/>
      <c r="G132" s="137"/>
      <c r="H132" s="137"/>
      <c r="I132" s="137"/>
      <c r="J132" s="137"/>
      <c r="K132" s="137"/>
      <c r="L132" s="137"/>
      <c r="M132" s="137"/>
    </row>
    <row r="133" spans="1:13" ht="12.75" customHeight="1">
      <c r="A133" s="73"/>
      <c r="B133" s="137"/>
      <c r="C133" s="137"/>
      <c r="D133" s="137"/>
      <c r="E133" s="137"/>
      <c r="F133" s="137"/>
      <c r="G133" s="137"/>
      <c r="H133" s="137"/>
      <c r="I133" s="137"/>
      <c r="J133" s="137"/>
      <c r="K133" s="137"/>
      <c r="L133" s="137"/>
      <c r="M133" s="137"/>
    </row>
    <row r="134" spans="1:13" ht="16.5" customHeight="1">
      <c r="A134" s="73"/>
      <c r="B134" s="137"/>
      <c r="C134" s="137"/>
      <c r="D134" s="137"/>
      <c r="E134" s="137"/>
      <c r="F134" s="137"/>
      <c r="G134" s="137"/>
      <c r="H134" s="137"/>
      <c r="I134" s="137"/>
      <c r="J134" s="137"/>
      <c r="K134" s="137"/>
      <c r="L134" s="137"/>
      <c r="M134" s="137"/>
    </row>
    <row r="135" spans="1:13" ht="12.75" customHeight="1">
      <c r="A135" s="73"/>
      <c r="B135" s="91"/>
      <c r="C135" s="91"/>
      <c r="D135" s="91"/>
      <c r="E135" s="91"/>
      <c r="F135" s="91"/>
      <c r="G135" s="91"/>
      <c r="H135" s="91"/>
      <c r="I135" s="91"/>
      <c r="J135" s="91"/>
      <c r="K135" s="91"/>
      <c r="L135" s="91"/>
      <c r="M135" s="91"/>
    </row>
    <row r="136" spans="1:13" ht="12.75" customHeight="1">
      <c r="A136" s="73"/>
      <c r="B136" s="149" t="s">
        <v>222</v>
      </c>
      <c r="C136" s="149"/>
      <c r="D136" s="149"/>
      <c r="E136" s="149"/>
      <c r="F136" s="149"/>
      <c r="G136" s="149"/>
      <c r="H136" s="149"/>
      <c r="I136" s="149"/>
      <c r="J136" s="149"/>
      <c r="K136" s="149"/>
      <c r="L136" s="149"/>
      <c r="M136" s="149"/>
    </row>
    <row r="137" spans="1:13" ht="12.75" customHeight="1">
      <c r="A137" s="73"/>
      <c r="B137" s="149"/>
      <c r="C137" s="149"/>
      <c r="D137" s="149"/>
      <c r="E137" s="149"/>
      <c r="F137" s="149"/>
      <c r="G137" s="149"/>
      <c r="H137" s="149"/>
      <c r="I137" s="149"/>
      <c r="J137" s="149"/>
      <c r="K137" s="149"/>
      <c r="L137" s="149"/>
      <c r="M137" s="149"/>
    </row>
    <row r="138" spans="1:13" ht="12.75" customHeight="1">
      <c r="A138" s="73"/>
      <c r="B138" s="149"/>
      <c r="C138" s="149"/>
      <c r="D138" s="149"/>
      <c r="E138" s="149"/>
      <c r="F138" s="149"/>
      <c r="G138" s="149"/>
      <c r="H138" s="149"/>
      <c r="I138" s="149"/>
      <c r="J138" s="149"/>
      <c r="K138" s="149"/>
      <c r="L138" s="149"/>
      <c r="M138" s="149"/>
    </row>
    <row r="139" spans="1:13" ht="12.75" customHeight="1">
      <c r="A139" s="73"/>
      <c r="B139" s="91"/>
      <c r="C139" s="91"/>
      <c r="D139" s="91"/>
      <c r="E139" s="91"/>
      <c r="F139" s="91"/>
      <c r="G139" s="91"/>
      <c r="H139" s="91"/>
      <c r="I139" s="91"/>
      <c r="J139" s="91"/>
      <c r="K139" s="91"/>
      <c r="L139" s="91"/>
      <c r="M139" s="91"/>
    </row>
    <row r="140" spans="1:13" ht="12.75" customHeight="1">
      <c r="A140" s="73"/>
      <c r="B140" s="149" t="s">
        <v>221</v>
      </c>
      <c r="C140" s="149"/>
      <c r="D140" s="149"/>
      <c r="E140" s="149"/>
      <c r="F140" s="149"/>
      <c r="G140" s="149"/>
      <c r="H140" s="149"/>
      <c r="I140" s="149"/>
      <c r="J140" s="149"/>
      <c r="K140" s="149"/>
      <c r="L140" s="149"/>
      <c r="M140" s="149"/>
    </row>
    <row r="141" spans="1:13" ht="12.75" customHeight="1">
      <c r="A141" s="73"/>
      <c r="B141" s="149"/>
      <c r="C141" s="149"/>
      <c r="D141" s="149"/>
      <c r="E141" s="149"/>
      <c r="F141" s="149"/>
      <c r="G141" s="149"/>
      <c r="H141" s="149"/>
      <c r="I141" s="149"/>
      <c r="J141" s="149"/>
      <c r="K141" s="149"/>
      <c r="L141" s="149"/>
      <c r="M141" s="149"/>
    </row>
    <row r="142" spans="1:13" ht="15" customHeight="1">
      <c r="A142" s="73"/>
      <c r="B142" s="149"/>
      <c r="C142" s="149"/>
      <c r="D142" s="149"/>
      <c r="E142" s="149"/>
      <c r="F142" s="149"/>
      <c r="G142" s="149"/>
      <c r="H142" s="149"/>
      <c r="I142" s="149"/>
      <c r="J142" s="149"/>
      <c r="K142" s="149"/>
      <c r="L142" s="149"/>
      <c r="M142" s="149"/>
    </row>
    <row r="143" spans="1:13" ht="12.75" customHeight="1">
      <c r="A143" s="73"/>
      <c r="B143" s="91"/>
      <c r="C143" s="91"/>
      <c r="D143" s="91"/>
      <c r="E143" s="91"/>
      <c r="F143" s="91"/>
      <c r="G143" s="91"/>
      <c r="H143" s="91"/>
      <c r="I143" s="91"/>
      <c r="J143" s="91"/>
      <c r="K143" s="91"/>
      <c r="L143" s="91"/>
      <c r="M143" s="91"/>
    </row>
    <row r="144" spans="1:13" ht="12.75" customHeight="1">
      <c r="A144" s="49" t="s">
        <v>167</v>
      </c>
      <c r="B144" s="14" t="s">
        <v>168</v>
      </c>
      <c r="C144" s="1"/>
      <c r="D144" s="1"/>
      <c r="E144" s="1"/>
      <c r="F144" s="1"/>
      <c r="G144" s="1"/>
      <c r="H144" s="1"/>
      <c r="I144" s="92"/>
      <c r="J144" s="1"/>
      <c r="K144" s="1"/>
      <c r="L144" s="1"/>
      <c r="M144" s="1"/>
    </row>
    <row r="145" spans="1:13" ht="12.75" customHeight="1">
      <c r="A145" s="49"/>
      <c r="B145" s="163" t="s">
        <v>169</v>
      </c>
      <c r="C145" s="163"/>
      <c r="D145" s="163"/>
      <c r="E145" s="163"/>
      <c r="F145" s="163"/>
      <c r="G145" s="163"/>
      <c r="H145" s="163"/>
      <c r="I145" s="163"/>
      <c r="J145" s="163"/>
      <c r="K145" s="163"/>
      <c r="L145" s="163"/>
      <c r="M145" s="163"/>
    </row>
    <row r="146" spans="1:13" ht="12.75" customHeight="1">
      <c r="A146" s="49"/>
      <c r="B146" s="80"/>
      <c r="C146" s="80"/>
      <c r="D146" s="80"/>
      <c r="E146" s="80"/>
      <c r="F146" s="80"/>
      <c r="G146" s="80"/>
      <c r="H146" s="80"/>
      <c r="I146" s="80"/>
      <c r="J146" s="80"/>
      <c r="K146" s="80"/>
      <c r="L146" s="80"/>
      <c r="M146" s="80"/>
    </row>
    <row r="147" spans="1:13" ht="12.75" customHeight="1">
      <c r="A147" s="49" t="s">
        <v>170</v>
      </c>
      <c r="B147" s="14" t="s">
        <v>23</v>
      </c>
      <c r="C147" s="1"/>
      <c r="D147" s="1"/>
      <c r="E147" s="1"/>
      <c r="F147" s="1"/>
      <c r="G147" s="1"/>
      <c r="H147" s="1"/>
      <c r="I147" s="1"/>
      <c r="J147" s="1"/>
      <c r="K147" s="1"/>
      <c r="L147" s="1"/>
      <c r="M147" s="1"/>
    </row>
    <row r="148" spans="1:14" ht="12.75" customHeight="1">
      <c r="A148" s="49"/>
      <c r="B148" s="14"/>
      <c r="C148" s="1"/>
      <c r="D148" s="1"/>
      <c r="E148" s="1"/>
      <c r="F148" s="5"/>
      <c r="G148" s="143" t="s">
        <v>5</v>
      </c>
      <c r="H148" s="143"/>
      <c r="I148" s="143"/>
      <c r="J148" s="5"/>
      <c r="K148" s="143" t="s">
        <v>6</v>
      </c>
      <c r="L148" s="143"/>
      <c r="M148" s="143"/>
      <c r="N148" s="31"/>
    </row>
    <row r="149" spans="1:13" ht="38.25">
      <c r="A149" s="49"/>
      <c r="B149" s="20"/>
      <c r="C149" s="21"/>
      <c r="D149" s="21"/>
      <c r="E149" s="21"/>
      <c r="F149" s="1"/>
      <c r="G149" s="6" t="s">
        <v>7</v>
      </c>
      <c r="H149" s="5"/>
      <c r="I149" s="6" t="s">
        <v>8</v>
      </c>
      <c r="J149" s="5"/>
      <c r="K149" s="6" t="s">
        <v>9</v>
      </c>
      <c r="L149" s="5"/>
      <c r="M149" s="6" t="s">
        <v>10</v>
      </c>
    </row>
    <row r="150" spans="1:13" ht="12.75" customHeight="1">
      <c r="A150" s="49"/>
      <c r="B150" s="20"/>
      <c r="C150" s="21"/>
      <c r="D150" s="21"/>
      <c r="E150" s="21"/>
      <c r="F150" s="1"/>
      <c r="G150" s="7" t="s">
        <v>240</v>
      </c>
      <c r="H150" s="7"/>
      <c r="I150" s="7" t="s">
        <v>241</v>
      </c>
      <c r="J150" s="7"/>
      <c r="K150" s="7" t="str">
        <f>+G150</f>
        <v>30.09.2009</v>
      </c>
      <c r="L150" s="7"/>
      <c r="M150" s="7" t="str">
        <f>+I150</f>
        <v>30.09.2008</v>
      </c>
    </row>
    <row r="151" spans="1:13" ht="12.75" customHeight="1">
      <c r="A151" s="49"/>
      <c r="B151" s="20"/>
      <c r="C151" s="21"/>
      <c r="D151" s="21"/>
      <c r="E151" s="21"/>
      <c r="F151" s="1"/>
      <c r="G151" s="75" t="s">
        <v>12</v>
      </c>
      <c r="H151" s="21"/>
      <c r="I151" s="75" t="s">
        <v>12</v>
      </c>
      <c r="J151" s="21"/>
      <c r="K151" s="75" t="s">
        <v>12</v>
      </c>
      <c r="L151" s="75"/>
      <c r="M151" s="75" t="s">
        <v>12</v>
      </c>
    </row>
    <row r="152" spans="1:13" ht="12.75" customHeight="1">
      <c r="A152" s="49"/>
      <c r="B152" s="1"/>
      <c r="C152" s="21"/>
      <c r="D152" s="21"/>
      <c r="E152" s="21"/>
      <c r="F152" s="1"/>
      <c r="G152" s="83"/>
      <c r="H152" s="21"/>
      <c r="I152" s="21"/>
      <c r="J152" s="21"/>
      <c r="K152" s="83"/>
      <c r="L152" s="21"/>
      <c r="M152" s="1"/>
    </row>
    <row r="153" spans="1:13" ht="12.75" customHeight="1">
      <c r="A153" s="49"/>
      <c r="B153" s="21" t="s">
        <v>171</v>
      </c>
      <c r="C153" s="21"/>
      <c r="D153" s="21"/>
      <c r="E153" s="21"/>
      <c r="F153" s="1"/>
      <c r="G153" s="83"/>
      <c r="H153" s="21"/>
      <c r="I153" s="21"/>
      <c r="J153" s="21"/>
      <c r="K153" s="83"/>
      <c r="L153" s="21"/>
      <c r="M153" s="1"/>
    </row>
    <row r="154" spans="1:13" ht="12.75" customHeight="1">
      <c r="A154" s="49"/>
      <c r="B154" s="21" t="s">
        <v>172</v>
      </c>
      <c r="C154" s="21"/>
      <c r="D154" s="21"/>
      <c r="E154" s="21"/>
      <c r="F154" s="1"/>
      <c r="G154" s="57">
        <v>481</v>
      </c>
      <c r="H154" s="116"/>
      <c r="I154" s="116">
        <v>516</v>
      </c>
      <c r="J154" s="116"/>
      <c r="K154" s="57">
        <f>388+514+481</f>
        <v>1383</v>
      </c>
      <c r="L154" s="57"/>
      <c r="M154" s="117">
        <v>1376</v>
      </c>
    </row>
    <row r="155" spans="1:13" ht="12.75" customHeight="1">
      <c r="A155" s="49"/>
      <c r="B155" s="21" t="s">
        <v>173</v>
      </c>
      <c r="C155" s="21"/>
      <c r="D155" s="21"/>
      <c r="E155" s="21"/>
      <c r="F155" s="1"/>
      <c r="G155" s="118">
        <v>-68</v>
      </c>
      <c r="H155" s="116"/>
      <c r="I155" s="118">
        <v>-53</v>
      </c>
      <c r="J155" s="116"/>
      <c r="K155" s="57">
        <v>-68</v>
      </c>
      <c r="L155" s="57"/>
      <c r="M155" s="117">
        <v>-53</v>
      </c>
    </row>
    <row r="156" spans="1:13" ht="12.75" customHeight="1">
      <c r="A156" s="49"/>
      <c r="B156" s="21" t="s">
        <v>174</v>
      </c>
      <c r="C156" s="21"/>
      <c r="D156" s="21"/>
      <c r="E156" s="21"/>
      <c r="F156" s="1"/>
      <c r="G156" s="118"/>
      <c r="H156" s="116"/>
      <c r="I156" s="118"/>
      <c r="J156" s="116"/>
      <c r="K156" s="57"/>
      <c r="L156" s="57"/>
      <c r="M156" s="117"/>
    </row>
    <row r="157" spans="1:13" ht="12.75" customHeight="1">
      <c r="A157" s="49"/>
      <c r="B157" s="21" t="s">
        <v>175</v>
      </c>
      <c r="C157" s="21"/>
      <c r="D157" s="21"/>
      <c r="E157" s="21"/>
      <c r="F157" s="1"/>
      <c r="G157" s="118">
        <v>59</v>
      </c>
      <c r="H157" s="116"/>
      <c r="I157" s="118">
        <v>-6</v>
      </c>
      <c r="J157" s="116"/>
      <c r="K157" s="57">
        <f>-9-19+59</f>
        <v>31</v>
      </c>
      <c r="L157" s="57"/>
      <c r="M157" s="117">
        <v>-22</v>
      </c>
    </row>
    <row r="158" spans="1:18" ht="12.75" customHeight="1" thickBot="1">
      <c r="A158" s="49"/>
      <c r="B158" s="21"/>
      <c r="C158" s="21"/>
      <c r="D158" s="21"/>
      <c r="E158" s="21"/>
      <c r="F158" s="1"/>
      <c r="G158" s="93">
        <f>SUM(G154:G157)</f>
        <v>472</v>
      </c>
      <c r="H158" s="115"/>
      <c r="I158" s="93">
        <f>SUM(I154:I157)</f>
        <v>457</v>
      </c>
      <c r="J158" s="115"/>
      <c r="K158" s="93">
        <f>SUM(K154:K157)</f>
        <v>1346</v>
      </c>
      <c r="L158" s="114"/>
      <c r="M158" s="93">
        <f>SUM(M154:M157)</f>
        <v>1301</v>
      </c>
      <c r="O158" s="107">
        <f>G158+'Income Statement'!E33</f>
        <v>0</v>
      </c>
      <c r="P158" s="107">
        <f>I158+'Income Statement'!G33</f>
        <v>0</v>
      </c>
      <c r="Q158" s="107">
        <f>K158+'Income Statement'!I33</f>
        <v>0</v>
      </c>
      <c r="R158" s="107">
        <f>M158+'Income Statement'!K33</f>
        <v>0</v>
      </c>
    </row>
    <row r="159" spans="1:13" ht="12.75" customHeight="1">
      <c r="A159" s="49"/>
      <c r="B159" s="21"/>
      <c r="C159" s="21"/>
      <c r="D159" s="21"/>
      <c r="E159" s="21"/>
      <c r="F159" s="21"/>
      <c r="G159" s="23"/>
      <c r="H159" s="23"/>
      <c r="I159" s="23"/>
      <c r="J159" s="21"/>
      <c r="K159" s="57"/>
      <c r="L159" s="57"/>
      <c r="M159" s="17"/>
    </row>
    <row r="160" spans="1:13" ht="12.75" customHeight="1">
      <c r="A160" s="73"/>
      <c r="B160" s="161" t="s">
        <v>248</v>
      </c>
      <c r="C160" s="161"/>
      <c r="D160" s="161"/>
      <c r="E160" s="161"/>
      <c r="F160" s="161"/>
      <c r="G160" s="161"/>
      <c r="H160" s="161"/>
      <c r="I160" s="161"/>
      <c r="J160" s="161"/>
      <c r="K160" s="161"/>
      <c r="L160" s="161"/>
      <c r="M160" s="161"/>
    </row>
    <row r="161" spans="1:13" ht="12.75" customHeight="1">
      <c r="A161" s="73"/>
      <c r="B161" s="90"/>
      <c r="C161" s="90"/>
      <c r="D161" s="90"/>
      <c r="E161" s="90"/>
      <c r="F161" s="90"/>
      <c r="G161" s="90"/>
      <c r="H161" s="90"/>
      <c r="I161" s="90"/>
      <c r="J161" s="90"/>
      <c r="K161" s="90"/>
      <c r="L161" s="90"/>
      <c r="M161" s="90"/>
    </row>
    <row r="162" spans="1:13" ht="12.75" customHeight="1">
      <c r="A162" s="49" t="s">
        <v>176</v>
      </c>
      <c r="B162" s="20" t="s">
        <v>177</v>
      </c>
      <c r="C162" s="21"/>
      <c r="D162" s="21"/>
      <c r="E162" s="21"/>
      <c r="F162" s="21"/>
      <c r="G162" s="21"/>
      <c r="H162" s="21"/>
      <c r="I162" s="21"/>
      <c r="J162" s="21"/>
      <c r="K162" s="21"/>
      <c r="L162" s="21"/>
      <c r="M162" s="21"/>
    </row>
    <row r="163" spans="1:13" ht="12.75" customHeight="1">
      <c r="A163" s="73"/>
      <c r="B163" s="94" t="s">
        <v>178</v>
      </c>
      <c r="C163" s="94"/>
      <c r="D163" s="94"/>
      <c r="E163" s="94"/>
      <c r="F163" s="94"/>
      <c r="G163" s="94"/>
      <c r="H163" s="94"/>
      <c r="I163" s="94"/>
      <c r="J163" s="94"/>
      <c r="K163" s="94"/>
      <c r="L163" s="94"/>
      <c r="M163" s="94"/>
    </row>
    <row r="164" spans="1:13" ht="12.75" customHeight="1">
      <c r="A164" s="73"/>
      <c r="B164" s="1"/>
      <c r="C164" s="1"/>
      <c r="D164" s="1"/>
      <c r="E164" s="1"/>
      <c r="F164" s="1"/>
      <c r="G164" s="1"/>
      <c r="H164" s="1"/>
      <c r="I164" s="1"/>
      <c r="J164" s="1"/>
      <c r="K164" s="1"/>
      <c r="L164" s="1"/>
      <c r="M164" s="1"/>
    </row>
    <row r="165" spans="1:13" ht="12.75" customHeight="1">
      <c r="A165" s="49" t="s">
        <v>179</v>
      </c>
      <c r="B165" s="14" t="s">
        <v>180</v>
      </c>
      <c r="C165" s="1"/>
      <c r="D165" s="1"/>
      <c r="E165" s="1"/>
      <c r="F165" s="1"/>
      <c r="G165" s="1"/>
      <c r="H165" s="1"/>
      <c r="I165" s="1"/>
      <c r="J165" s="1"/>
      <c r="K165" s="1"/>
      <c r="L165" s="1"/>
      <c r="M165" s="1"/>
    </row>
    <row r="166" spans="1:13" ht="15.75" customHeight="1">
      <c r="A166" s="73"/>
      <c r="B166" s="162" t="s">
        <v>181</v>
      </c>
      <c r="C166" s="162"/>
      <c r="D166" s="162"/>
      <c r="E166" s="162"/>
      <c r="F166" s="162"/>
      <c r="G166" s="162"/>
      <c r="H166" s="162"/>
      <c r="I166" s="162"/>
      <c r="J166" s="162"/>
      <c r="K166" s="162"/>
      <c r="L166" s="162"/>
      <c r="M166" s="162"/>
    </row>
    <row r="167" spans="1:13" ht="12.75" customHeight="1">
      <c r="A167" s="73"/>
      <c r="B167" s="111"/>
      <c r="C167" s="111"/>
      <c r="D167" s="111"/>
      <c r="E167" s="111"/>
      <c r="F167" s="111"/>
      <c r="G167" s="111"/>
      <c r="H167" s="111"/>
      <c r="I167" s="111"/>
      <c r="J167" s="111"/>
      <c r="K167" s="111"/>
      <c r="L167" s="111"/>
      <c r="M167" s="111"/>
    </row>
    <row r="168" spans="1:13" ht="12.75" customHeight="1">
      <c r="A168" s="49" t="s">
        <v>182</v>
      </c>
      <c r="B168" s="14" t="s">
        <v>183</v>
      </c>
      <c r="C168" s="1"/>
      <c r="D168" s="1"/>
      <c r="E168" s="1"/>
      <c r="F168" s="1"/>
      <c r="G168" s="1"/>
      <c r="H168" s="1"/>
      <c r="I168" s="1"/>
      <c r="J168" s="1"/>
      <c r="K168" s="1"/>
      <c r="L168" s="1"/>
      <c r="M168" s="1"/>
    </row>
    <row r="169" spans="1:13" ht="12.75" customHeight="1">
      <c r="A169" s="83"/>
      <c r="B169" s="133" t="s">
        <v>228</v>
      </c>
      <c r="C169" s="133"/>
      <c r="D169" s="133"/>
      <c r="E169" s="133"/>
      <c r="F169" s="133"/>
      <c r="G169" s="133"/>
      <c r="H169" s="133"/>
      <c r="I169" s="133"/>
      <c r="J169" s="133"/>
      <c r="K169" s="133"/>
      <c r="L169" s="133"/>
      <c r="M169" s="133"/>
    </row>
    <row r="170" spans="1:13" ht="12.75" customHeight="1">
      <c r="A170" s="83"/>
      <c r="B170" s="94"/>
      <c r="C170" s="95"/>
      <c r="D170" s="95"/>
      <c r="E170" s="95"/>
      <c r="F170" s="95"/>
      <c r="G170" s="95"/>
      <c r="H170" s="95"/>
      <c r="I170" s="95"/>
      <c r="J170" s="95"/>
      <c r="K170" s="95"/>
      <c r="L170" s="95"/>
      <c r="M170" s="95"/>
    </row>
    <row r="171" spans="1:13" ht="12.75" customHeight="1">
      <c r="A171" s="49" t="s">
        <v>184</v>
      </c>
      <c r="B171" s="20" t="s">
        <v>185</v>
      </c>
      <c r="C171" s="21"/>
      <c r="D171" s="21"/>
      <c r="E171" s="1"/>
      <c r="F171" s="1"/>
      <c r="G171" s="1"/>
      <c r="H171" s="1"/>
      <c r="I171" s="1"/>
      <c r="J171" s="1"/>
      <c r="K171" s="1"/>
      <c r="L171" s="1"/>
      <c r="M171" s="1"/>
    </row>
    <row r="172" spans="1:13" ht="12.75" customHeight="1">
      <c r="A172" s="49"/>
      <c r="B172" s="20"/>
      <c r="C172" s="21"/>
      <c r="D172" s="21"/>
      <c r="E172" s="1"/>
      <c r="F172" s="1"/>
      <c r="G172" s="1"/>
      <c r="H172" s="1"/>
      <c r="I172" s="1"/>
      <c r="J172" s="1"/>
      <c r="K172" s="1"/>
      <c r="L172" s="1"/>
      <c r="M172" s="1"/>
    </row>
    <row r="173" spans="1:13" ht="12.75" customHeight="1">
      <c r="A173" s="49"/>
      <c r="B173" s="21"/>
      <c r="C173" s="21"/>
      <c r="D173" s="21"/>
      <c r="E173" s="1"/>
      <c r="F173" s="1"/>
      <c r="G173" s="1"/>
      <c r="H173" s="1"/>
      <c r="I173" s="1"/>
      <c r="J173" s="1"/>
      <c r="K173" s="30" t="s">
        <v>36</v>
      </c>
      <c r="L173" s="1"/>
      <c r="M173" s="30" t="s">
        <v>36</v>
      </c>
    </row>
    <row r="174" spans="1:13" ht="12.75" customHeight="1">
      <c r="A174" s="49"/>
      <c r="B174" s="20"/>
      <c r="C174" s="21"/>
      <c r="D174" s="21"/>
      <c r="E174" s="1"/>
      <c r="F174" s="1"/>
      <c r="G174" s="1"/>
      <c r="H174" s="1"/>
      <c r="I174" s="1"/>
      <c r="J174" s="1"/>
      <c r="K174" s="75" t="s">
        <v>240</v>
      </c>
      <c r="L174" s="1"/>
      <c r="M174" s="84" t="s">
        <v>11</v>
      </c>
    </row>
    <row r="175" spans="1:13" ht="12.75" customHeight="1">
      <c r="A175" s="49"/>
      <c r="B175" s="1"/>
      <c r="C175" s="1"/>
      <c r="D175" s="1"/>
      <c r="E175" s="1"/>
      <c r="F175" s="1"/>
      <c r="G175" s="1"/>
      <c r="H175" s="1"/>
      <c r="I175" s="1"/>
      <c r="J175" s="1"/>
      <c r="K175" s="75" t="s">
        <v>12</v>
      </c>
      <c r="L175" s="1"/>
      <c r="M175" s="75" t="s">
        <v>12</v>
      </c>
    </row>
    <row r="176" spans="1:13" ht="12.75" customHeight="1">
      <c r="A176" s="49"/>
      <c r="B176" s="21" t="s">
        <v>186</v>
      </c>
      <c r="C176" s="21"/>
      <c r="D176" s="21"/>
      <c r="E176" s="21"/>
      <c r="F176" s="21"/>
      <c r="G176" s="21"/>
      <c r="H176" s="21"/>
      <c r="I176" s="21"/>
      <c r="J176" s="21"/>
      <c r="K176" s="83"/>
      <c r="L176" s="1"/>
      <c r="M176" s="1"/>
    </row>
    <row r="177" spans="1:13" ht="12.75" customHeight="1">
      <c r="A177" s="49"/>
      <c r="B177" s="21" t="s">
        <v>187</v>
      </c>
      <c r="C177" s="21"/>
      <c r="D177" s="21"/>
      <c r="E177" s="21"/>
      <c r="F177" s="21"/>
      <c r="G177" s="21"/>
      <c r="H177" s="21"/>
      <c r="I177" s="21"/>
      <c r="J177" s="21"/>
      <c r="K177" s="86">
        <f>'Balance Sheet'!D28</f>
        <v>120</v>
      </c>
      <c r="L177" s="1"/>
      <c r="M177" s="86">
        <f>'Balance Sheet'!F28</f>
        <v>246</v>
      </c>
    </row>
    <row r="178" spans="1:13" ht="12.75" customHeight="1">
      <c r="A178" s="49"/>
      <c r="B178" s="21" t="s">
        <v>188</v>
      </c>
      <c r="C178" s="21"/>
      <c r="D178" s="21"/>
      <c r="E178" s="21"/>
      <c r="F178" s="21"/>
      <c r="G178" s="21"/>
      <c r="H178" s="21"/>
      <c r="I178" s="21"/>
      <c r="J178" s="21"/>
      <c r="K178" s="86"/>
      <c r="L178" s="1"/>
      <c r="M178" s="86"/>
    </row>
    <row r="179" spans="1:13" ht="12.75" customHeight="1">
      <c r="A179" s="49"/>
      <c r="B179" s="21" t="s">
        <v>187</v>
      </c>
      <c r="C179" s="21"/>
      <c r="D179" s="21"/>
      <c r="E179" s="21"/>
      <c r="F179" s="21"/>
      <c r="G179" s="21"/>
      <c r="H179" s="21"/>
      <c r="I179" s="21"/>
      <c r="J179" s="21"/>
      <c r="K179" s="50">
        <f>'Balance Sheet'!D44</f>
        <v>49</v>
      </c>
      <c r="L179" s="1"/>
      <c r="M179" s="50">
        <f>'Balance Sheet'!F44</f>
        <v>111</v>
      </c>
    </row>
    <row r="180" spans="1:13" ht="12.75" customHeight="1" thickBot="1">
      <c r="A180" s="49"/>
      <c r="B180" s="20"/>
      <c r="C180" s="21"/>
      <c r="D180" s="21"/>
      <c r="E180" s="21"/>
      <c r="F180" s="21"/>
      <c r="G180" s="21"/>
      <c r="H180" s="21"/>
      <c r="I180" s="21"/>
      <c r="J180" s="21"/>
      <c r="K180" s="112">
        <f>SUM(K177:K179)</f>
        <v>169</v>
      </c>
      <c r="L180" s="1"/>
      <c r="M180" s="112">
        <f>SUM(M177:M179)</f>
        <v>357</v>
      </c>
    </row>
    <row r="181" spans="1:13" ht="12.75" customHeight="1">
      <c r="A181" s="49"/>
      <c r="B181" s="14"/>
      <c r="C181" s="1"/>
      <c r="D181" s="1"/>
      <c r="E181" s="1"/>
      <c r="F181" s="1"/>
      <c r="G181" s="1"/>
      <c r="H181" s="1"/>
      <c r="I181" s="1"/>
      <c r="J181" s="1"/>
      <c r="K181" s="51"/>
      <c r="L181" s="1"/>
      <c r="M181" s="1"/>
    </row>
    <row r="182" spans="1:13" ht="12.75" customHeight="1">
      <c r="A182" s="49" t="s">
        <v>189</v>
      </c>
      <c r="B182" s="14" t="s">
        <v>190</v>
      </c>
      <c r="C182" s="1"/>
      <c r="D182" s="1"/>
      <c r="E182" s="1"/>
      <c r="F182" s="1"/>
      <c r="G182" s="1"/>
      <c r="H182" s="1"/>
      <c r="I182" s="1"/>
      <c r="J182" s="1"/>
      <c r="K182" s="1"/>
      <c r="L182" s="1"/>
      <c r="M182" s="1"/>
    </row>
    <row r="183" spans="1:13" ht="12.75" customHeight="1">
      <c r="A183" s="73"/>
      <c r="B183" s="133" t="s">
        <v>191</v>
      </c>
      <c r="C183" s="133"/>
      <c r="D183" s="133"/>
      <c r="E183" s="133"/>
      <c r="F183" s="133"/>
      <c r="G183" s="133"/>
      <c r="H183" s="133"/>
      <c r="I183" s="133"/>
      <c r="J183" s="133"/>
      <c r="K183" s="133"/>
      <c r="L183" s="74"/>
      <c r="M183" s="74"/>
    </row>
    <row r="184" spans="1:13" ht="12.75" customHeight="1">
      <c r="A184" s="73"/>
      <c r="B184" s="95"/>
      <c r="C184" s="95"/>
      <c r="D184" s="95"/>
      <c r="E184" s="95"/>
      <c r="F184" s="95"/>
      <c r="G184" s="95"/>
      <c r="H184" s="95"/>
      <c r="I184" s="95"/>
      <c r="J184" s="95"/>
      <c r="K184" s="95"/>
      <c r="L184" s="74"/>
      <c r="M184" s="74"/>
    </row>
    <row r="185" spans="1:13" ht="12.75" customHeight="1">
      <c r="A185" s="49" t="s">
        <v>192</v>
      </c>
      <c r="B185" s="14" t="s">
        <v>193</v>
      </c>
      <c r="C185" s="1"/>
      <c r="D185" s="1"/>
      <c r="E185" s="1"/>
      <c r="F185" s="1"/>
      <c r="G185" s="1"/>
      <c r="H185" s="1"/>
      <c r="I185" s="1"/>
      <c r="J185" s="1"/>
      <c r="K185" s="1"/>
      <c r="L185" s="1"/>
      <c r="M185" s="1"/>
    </row>
    <row r="186" spans="1:13" ht="12.75" customHeight="1">
      <c r="A186" s="73"/>
      <c r="B186" s="1" t="s">
        <v>194</v>
      </c>
      <c r="C186" s="1"/>
      <c r="D186" s="1"/>
      <c r="E186" s="1"/>
      <c r="F186" s="1"/>
      <c r="G186" s="1"/>
      <c r="H186" s="1"/>
      <c r="I186" s="1"/>
      <c r="J186" s="1"/>
      <c r="K186" s="1"/>
      <c r="L186" s="1"/>
      <c r="M186" s="1"/>
    </row>
    <row r="187" spans="1:13" ht="12.75" customHeight="1">
      <c r="A187" s="73"/>
      <c r="B187" s="1"/>
      <c r="C187" s="1"/>
      <c r="D187" s="1"/>
      <c r="E187" s="1"/>
      <c r="F187" s="1"/>
      <c r="G187" s="1"/>
      <c r="H187" s="1"/>
      <c r="I187" s="1"/>
      <c r="J187" s="1"/>
      <c r="K187" s="1"/>
      <c r="L187" s="1"/>
      <c r="M187" s="1"/>
    </row>
    <row r="188" spans="1:13" ht="12.75" customHeight="1">
      <c r="A188" s="49" t="s">
        <v>195</v>
      </c>
      <c r="B188" s="14" t="s">
        <v>196</v>
      </c>
      <c r="C188" s="1"/>
      <c r="D188" s="1"/>
      <c r="E188" s="1"/>
      <c r="F188" s="1"/>
      <c r="G188" s="1"/>
      <c r="H188" s="1"/>
      <c r="I188" s="1"/>
      <c r="J188" s="1"/>
      <c r="K188" s="1"/>
      <c r="L188" s="1"/>
      <c r="M188" s="1"/>
    </row>
    <row r="189" spans="1:13" ht="12.75" customHeight="1">
      <c r="A189" s="73"/>
      <c r="B189" s="95" t="s">
        <v>223</v>
      </c>
      <c r="C189" s="44"/>
      <c r="D189" s="44"/>
      <c r="E189" s="44"/>
      <c r="F189" s="44"/>
      <c r="G189" s="44"/>
      <c r="H189" s="44"/>
      <c r="I189" s="44"/>
      <c r="J189" s="44"/>
      <c r="K189" s="44"/>
      <c r="L189" s="44"/>
      <c r="M189" s="44"/>
    </row>
    <row r="190" spans="1:13" ht="12.75" customHeight="1">
      <c r="A190" s="73"/>
      <c r="B190" s="44"/>
      <c r="C190" s="44"/>
      <c r="D190" s="44"/>
      <c r="E190" s="44"/>
      <c r="F190" s="44"/>
      <c r="G190" s="44"/>
      <c r="H190" s="44"/>
      <c r="I190" s="44"/>
      <c r="J190" s="44"/>
      <c r="K190" s="44"/>
      <c r="L190" s="44"/>
      <c r="M190" s="44"/>
    </row>
    <row r="191" spans="1:13" ht="12.75" customHeight="1">
      <c r="A191" s="49" t="s">
        <v>197</v>
      </c>
      <c r="B191" s="14" t="s">
        <v>198</v>
      </c>
      <c r="C191" s="1"/>
      <c r="D191" s="1"/>
      <c r="E191" s="1"/>
      <c r="F191" s="1"/>
      <c r="G191" s="1"/>
      <c r="H191" s="1"/>
      <c r="I191" s="1"/>
      <c r="J191" s="1"/>
      <c r="K191" s="1"/>
      <c r="L191" s="1"/>
      <c r="M191" s="1"/>
    </row>
    <row r="192" spans="1:13" ht="12.75" customHeight="1">
      <c r="A192" s="73"/>
      <c r="B192" s="134" t="s">
        <v>199</v>
      </c>
      <c r="C192" s="134"/>
      <c r="D192" s="134"/>
      <c r="E192" s="134"/>
      <c r="F192" s="134"/>
      <c r="G192" s="134"/>
      <c r="H192" s="134"/>
      <c r="I192" s="134"/>
      <c r="J192" s="134"/>
      <c r="K192" s="134"/>
      <c r="L192" s="134"/>
      <c r="M192" s="134"/>
    </row>
    <row r="193" spans="1:13" ht="16.5" customHeight="1">
      <c r="A193" s="73"/>
      <c r="B193" s="134"/>
      <c r="C193" s="134"/>
      <c r="D193" s="134"/>
      <c r="E193" s="134"/>
      <c r="F193" s="134"/>
      <c r="G193" s="134"/>
      <c r="H193" s="134"/>
      <c r="I193" s="134"/>
      <c r="J193" s="134"/>
      <c r="K193" s="134"/>
      <c r="L193" s="134"/>
      <c r="M193" s="134"/>
    </row>
    <row r="194" spans="1:13" ht="12.75" customHeight="1">
      <c r="A194" s="73"/>
      <c r="B194" s="83"/>
      <c r="C194" s="21"/>
      <c r="D194" s="21"/>
      <c r="E194" s="21"/>
      <c r="F194" s="21"/>
      <c r="G194" s="21"/>
      <c r="H194" s="21"/>
      <c r="I194" s="21"/>
      <c r="J194" s="21"/>
      <c r="K194" s="21"/>
      <c r="L194" s="21"/>
      <c r="M194" s="21"/>
    </row>
    <row r="195" spans="1:14" ht="12.75" customHeight="1">
      <c r="A195" s="73"/>
      <c r="B195" s="83"/>
      <c r="C195" s="21"/>
      <c r="D195" s="21"/>
      <c r="E195" s="21"/>
      <c r="F195" s="5"/>
      <c r="G195" s="143" t="s">
        <v>5</v>
      </c>
      <c r="H195" s="143"/>
      <c r="I195" s="143"/>
      <c r="J195" s="5"/>
      <c r="K195" s="143" t="s">
        <v>6</v>
      </c>
      <c r="L195" s="143"/>
      <c r="M195" s="143"/>
      <c r="N195" s="31"/>
    </row>
    <row r="196" spans="1:13" ht="38.25">
      <c r="A196" s="73"/>
      <c r="B196" s="83"/>
      <c r="C196" s="21"/>
      <c r="D196" s="21"/>
      <c r="E196" s="21"/>
      <c r="F196" s="1"/>
      <c r="G196" s="6" t="s">
        <v>7</v>
      </c>
      <c r="H196" s="5"/>
      <c r="I196" s="6" t="s">
        <v>8</v>
      </c>
      <c r="J196" s="5"/>
      <c r="K196" s="6" t="s">
        <v>9</v>
      </c>
      <c r="L196" s="5"/>
      <c r="M196" s="6" t="s">
        <v>10</v>
      </c>
    </row>
    <row r="197" spans="1:13" ht="12.75" customHeight="1">
      <c r="A197" s="73"/>
      <c r="B197" s="83"/>
      <c r="C197" s="21"/>
      <c r="D197" s="21"/>
      <c r="E197" s="21"/>
      <c r="F197" s="1"/>
      <c r="G197" s="7" t="s">
        <v>240</v>
      </c>
      <c r="H197" s="7"/>
      <c r="I197" s="7" t="s">
        <v>241</v>
      </c>
      <c r="J197" s="7"/>
      <c r="K197" s="7" t="str">
        <f>+G197</f>
        <v>30.09.2009</v>
      </c>
      <c r="L197" s="7"/>
      <c r="M197" s="7" t="str">
        <f>+I197</f>
        <v>30.09.2008</v>
      </c>
    </row>
    <row r="198" spans="1:13" ht="12.75" customHeight="1">
      <c r="A198" s="73"/>
      <c r="B198" s="83"/>
      <c r="C198" s="21"/>
      <c r="D198" s="21"/>
      <c r="E198" s="21"/>
      <c r="F198" s="1"/>
      <c r="G198" s="75"/>
      <c r="H198" s="21"/>
      <c r="I198" s="75"/>
      <c r="J198" s="21"/>
      <c r="K198" s="75"/>
      <c r="L198" s="75"/>
      <c r="M198" s="75"/>
    </row>
    <row r="199" spans="1:13" ht="12.75" customHeight="1">
      <c r="A199" s="73"/>
      <c r="B199" s="96" t="s">
        <v>200</v>
      </c>
      <c r="C199" s="96"/>
      <c r="D199" s="96"/>
      <c r="E199" s="96"/>
      <c r="F199" s="1"/>
      <c r="G199" s="16">
        <f>'Income Statement'!E35</f>
        <v>1591</v>
      </c>
      <c r="H199" s="16"/>
      <c r="I199" s="10">
        <f>'Income Statement'!G38</f>
        <v>1374</v>
      </c>
      <c r="J199" s="10"/>
      <c r="K199" s="16">
        <f>'Income Statement'!I38</f>
        <v>3997</v>
      </c>
      <c r="L199" s="16"/>
      <c r="M199" s="10">
        <f>'Income Statement'!K38</f>
        <v>4117</v>
      </c>
    </row>
    <row r="200" spans="1:13" ht="12.75" customHeight="1">
      <c r="A200" s="73"/>
      <c r="B200" s="78" t="s">
        <v>201</v>
      </c>
      <c r="C200" s="78"/>
      <c r="D200" s="78"/>
      <c r="E200" s="78"/>
      <c r="F200" s="1"/>
      <c r="G200" s="16"/>
      <c r="H200" s="97"/>
      <c r="I200" s="97"/>
      <c r="J200" s="10"/>
      <c r="K200" s="16"/>
      <c r="L200" s="16"/>
      <c r="M200" s="10"/>
    </row>
    <row r="201" spans="1:13" ht="12.75" customHeight="1">
      <c r="A201" s="73"/>
      <c r="B201" s="165" t="s">
        <v>202</v>
      </c>
      <c r="C201" s="165"/>
      <c r="D201" s="165"/>
      <c r="E201" s="165"/>
      <c r="F201" s="1"/>
      <c r="G201" s="16">
        <v>170793</v>
      </c>
      <c r="H201" s="10"/>
      <c r="I201" s="10">
        <v>170793</v>
      </c>
      <c r="J201" s="10"/>
      <c r="K201" s="16">
        <v>170793</v>
      </c>
      <c r="L201" s="16"/>
      <c r="M201" s="16">
        <v>170793</v>
      </c>
    </row>
    <row r="202" spans="1:13" ht="12.75" customHeight="1">
      <c r="A202" s="73"/>
      <c r="B202" s="1"/>
      <c r="C202" s="1"/>
      <c r="D202" s="1"/>
      <c r="E202" s="1"/>
      <c r="F202" s="1"/>
      <c r="G202" s="16"/>
      <c r="H202" s="10"/>
      <c r="I202" s="10"/>
      <c r="J202" s="10"/>
      <c r="K202" s="16"/>
      <c r="L202" s="16"/>
      <c r="M202" s="10"/>
    </row>
    <row r="203" spans="1:13" ht="12.75" customHeight="1" thickBot="1">
      <c r="A203" s="73"/>
      <c r="B203" s="166" t="s">
        <v>203</v>
      </c>
      <c r="C203" s="166"/>
      <c r="D203" s="166"/>
      <c r="E203" s="166"/>
      <c r="F203" s="1"/>
      <c r="G203" s="98">
        <f>+G199/G201*100</f>
        <v>0.9315370067859924</v>
      </c>
      <c r="H203" s="21"/>
      <c r="I203" s="98">
        <f>+I199/I201*100</f>
        <v>0.8044826193110959</v>
      </c>
      <c r="J203" s="1"/>
      <c r="K203" s="98">
        <f>+K199/K201*100</f>
        <v>2.3402598467150293</v>
      </c>
      <c r="L203" s="99"/>
      <c r="M203" s="98">
        <f>+M199/M201*100</f>
        <v>2.410520337484557</v>
      </c>
    </row>
    <row r="204" spans="1:13" ht="12.75" customHeight="1">
      <c r="A204" s="73"/>
      <c r="B204" s="167"/>
      <c r="C204" s="167"/>
      <c r="D204" s="167"/>
      <c r="E204" s="100"/>
      <c r="F204" s="101"/>
      <c r="G204" s="101"/>
      <c r="H204" s="101"/>
      <c r="I204" s="101"/>
      <c r="J204" s="101"/>
      <c r="K204" s="101"/>
      <c r="L204" s="101"/>
      <c r="M204" s="101"/>
    </row>
    <row r="205" spans="1:13" ht="12.75" customHeight="1">
      <c r="A205" s="73"/>
      <c r="B205" s="73"/>
      <c r="C205" s="73"/>
      <c r="D205" s="73"/>
      <c r="E205" s="100"/>
      <c r="F205" s="101"/>
      <c r="G205" s="101"/>
      <c r="H205" s="101"/>
      <c r="I205" s="101"/>
      <c r="J205" s="101"/>
      <c r="K205" s="101"/>
      <c r="L205" s="101"/>
      <c r="M205" s="101"/>
    </row>
    <row r="206" spans="1:13" ht="12.75" customHeight="1">
      <c r="A206" s="73"/>
      <c r="B206" s="73"/>
      <c r="C206" s="73"/>
      <c r="D206" s="73"/>
      <c r="E206" s="100"/>
      <c r="F206" s="100"/>
      <c r="G206" s="100"/>
      <c r="H206" s="100"/>
      <c r="I206" s="100"/>
      <c r="J206" s="100"/>
      <c r="K206" s="100"/>
      <c r="L206" s="100"/>
      <c r="M206" s="100"/>
    </row>
    <row r="207" spans="1:13" ht="12.75" customHeight="1">
      <c r="A207" s="73"/>
      <c r="B207" s="73"/>
      <c r="C207" s="73"/>
      <c r="D207" s="73"/>
      <c r="E207" s="100"/>
      <c r="F207" s="100"/>
      <c r="G207" s="100"/>
      <c r="H207" s="100"/>
      <c r="I207" s="100"/>
      <c r="J207" s="100"/>
      <c r="K207" s="100"/>
      <c r="L207" s="100"/>
      <c r="M207" s="100"/>
    </row>
    <row r="208" spans="1:13" ht="12.75" customHeight="1">
      <c r="A208" s="14" t="s">
        <v>204</v>
      </c>
      <c r="B208" s="14"/>
      <c r="C208" s="14"/>
      <c r="D208" s="14"/>
      <c r="E208" s="1"/>
      <c r="F208" s="1"/>
      <c r="G208" s="1"/>
      <c r="H208" s="1"/>
      <c r="I208" s="1"/>
      <c r="J208" s="1"/>
      <c r="K208" s="1"/>
      <c r="L208" s="1"/>
      <c r="M208" s="1"/>
    </row>
    <row r="209" spans="1:13" ht="12.75" customHeight="1">
      <c r="A209" s="1"/>
      <c r="B209" s="1"/>
      <c r="C209" s="1"/>
      <c r="D209" s="1"/>
      <c r="E209" s="1"/>
      <c r="F209" s="1"/>
      <c r="G209" s="1"/>
      <c r="H209" s="1"/>
      <c r="I209" s="1"/>
      <c r="J209" s="1"/>
      <c r="K209" s="1"/>
      <c r="L209" s="1"/>
      <c r="M209" s="1"/>
    </row>
    <row r="210" spans="1:13" ht="12.75" customHeight="1">
      <c r="A210" s="1" t="s">
        <v>205</v>
      </c>
      <c r="B210" s="1"/>
      <c r="C210" s="1"/>
      <c r="D210" s="1"/>
      <c r="E210" s="1"/>
      <c r="F210" s="1"/>
      <c r="G210" s="1"/>
      <c r="H210" s="1"/>
      <c r="I210" s="1"/>
      <c r="J210" s="1"/>
      <c r="K210" s="1"/>
      <c r="L210" s="1"/>
      <c r="M210" s="1"/>
    </row>
    <row r="211" spans="1:13" ht="12.75" customHeight="1">
      <c r="A211" s="1" t="s">
        <v>206</v>
      </c>
      <c r="B211" s="1"/>
      <c r="C211" s="1"/>
      <c r="D211" s="1"/>
      <c r="E211" s="1"/>
      <c r="F211" s="1"/>
      <c r="G211" s="1"/>
      <c r="H211" s="1"/>
      <c r="I211" s="1"/>
      <c r="J211" s="1"/>
      <c r="K211" s="1"/>
      <c r="L211" s="1"/>
      <c r="M211" s="1"/>
    </row>
    <row r="212" spans="1:13" ht="12.75" customHeight="1">
      <c r="A212" s="1"/>
      <c r="B212" s="1"/>
      <c r="C212" s="1"/>
      <c r="D212" s="1"/>
      <c r="E212" s="1"/>
      <c r="F212" s="1"/>
      <c r="G212" s="1"/>
      <c r="H212" s="1"/>
      <c r="I212" s="1"/>
      <c r="J212" s="1"/>
      <c r="K212" s="1"/>
      <c r="L212" s="1"/>
      <c r="M212" s="1"/>
    </row>
    <row r="213" spans="1:13" ht="12.75" customHeight="1">
      <c r="A213" s="1" t="s">
        <v>207</v>
      </c>
      <c r="B213" s="1"/>
      <c r="C213" s="1"/>
      <c r="D213" s="1"/>
      <c r="E213" s="1"/>
      <c r="F213" s="1"/>
      <c r="G213" s="1"/>
      <c r="H213" s="1"/>
      <c r="I213" s="1"/>
      <c r="J213" s="1"/>
      <c r="K213" s="1"/>
      <c r="L213" s="1"/>
      <c r="M213" s="1"/>
    </row>
    <row r="214" spans="1:13" ht="12.75" customHeight="1">
      <c r="A214" s="1" t="s">
        <v>208</v>
      </c>
      <c r="B214" s="102" t="s">
        <v>249</v>
      </c>
      <c r="C214" s="103"/>
      <c r="D214" s="103"/>
      <c r="E214" s="1"/>
      <c r="F214" s="1"/>
      <c r="G214" s="1"/>
      <c r="H214" s="1"/>
      <c r="I214" s="1"/>
      <c r="J214" s="1"/>
      <c r="K214" s="1"/>
      <c r="L214" s="1"/>
      <c r="M214" s="1"/>
    </row>
  </sheetData>
  <sheetProtection/>
  <mergeCells count="47">
    <mergeCell ref="G39:I39"/>
    <mergeCell ref="G73:I73"/>
    <mergeCell ref="K73:M73"/>
    <mergeCell ref="B45:E45"/>
    <mergeCell ref="B46:E46"/>
    <mergeCell ref="B49:E49"/>
    <mergeCell ref="B51:M51"/>
    <mergeCell ref="B125:M134"/>
    <mergeCell ref="B136:M138"/>
    <mergeCell ref="B25:M26"/>
    <mergeCell ref="B31:M32"/>
    <mergeCell ref="B58:M59"/>
    <mergeCell ref="B86:M86"/>
    <mergeCell ref="B54:M55"/>
    <mergeCell ref="K39:M39"/>
    <mergeCell ref="B42:E42"/>
    <mergeCell ref="B44:E44"/>
    <mergeCell ref="B204:D204"/>
    <mergeCell ref="B140:M142"/>
    <mergeCell ref="B183:K183"/>
    <mergeCell ref="G195:I195"/>
    <mergeCell ref="K195:M195"/>
    <mergeCell ref="B145:M145"/>
    <mergeCell ref="G148:I148"/>
    <mergeCell ref="K148:M148"/>
    <mergeCell ref="B192:M193"/>
    <mergeCell ref="B160:M160"/>
    <mergeCell ref="B13:M13"/>
    <mergeCell ref="B47:E47"/>
    <mergeCell ref="B201:E201"/>
    <mergeCell ref="B203:E203"/>
    <mergeCell ref="B166:M166"/>
    <mergeCell ref="B169:M169"/>
    <mergeCell ref="B102:M103"/>
    <mergeCell ref="B106:M112"/>
    <mergeCell ref="B115:M120"/>
    <mergeCell ref="B122:M123"/>
    <mergeCell ref="B62:M62"/>
    <mergeCell ref="A5:M5"/>
    <mergeCell ref="B34:M36"/>
    <mergeCell ref="A1:M1"/>
    <mergeCell ref="A2:M2"/>
    <mergeCell ref="A3:M3"/>
    <mergeCell ref="A4:M4"/>
    <mergeCell ref="B10:M12"/>
    <mergeCell ref="B15:M16"/>
    <mergeCell ref="B28:M28"/>
  </mergeCells>
  <printOptions/>
  <pageMargins left="0.57" right="0.24" top="0.5" bottom="0.75" header="0.39" footer="0.3"/>
  <pageSetup horizontalDpi="600" verticalDpi="600" orientation="portrait" paperSize="9" r:id="rId1"/>
  <rowBreaks count="4" manualBreakCount="4">
    <brk id="56" max="13" man="1"/>
    <brk id="101" max="13" man="1"/>
    <brk id="146" max="13" man="1"/>
    <brk id="19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Texcycle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Texcycle</dc:creator>
  <cp:keywords/>
  <dc:description/>
  <cp:lastModifiedBy> </cp:lastModifiedBy>
  <cp:lastPrinted>2009-11-16T04:24:47Z</cp:lastPrinted>
  <dcterms:created xsi:type="dcterms:W3CDTF">2009-01-20T02:49:42Z</dcterms:created>
  <dcterms:modified xsi:type="dcterms:W3CDTF">2009-11-17T08:18:43Z</dcterms:modified>
  <cp:category/>
  <cp:version/>
  <cp:contentType/>
  <cp:contentStatus/>
</cp:coreProperties>
</file>